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2024年项目基本信息表" sheetId="1" r:id="rId1"/>
    <sheet name="2022年项目基本信息表 " sheetId="2" state="hidden" r:id="rId2"/>
  </sheets>
  <definedNames>
    <definedName name="_xlnm._FilterDatabase" localSheetId="0" hidden="1">'2024年项目基本信息表'!$A$2:$V$46</definedName>
    <definedName name="_xlnm.Print_Titles" localSheetId="0">'2024年项目基本信息表'!$2:$2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tc={5E45D1EA-BDAF-469D-BA04-31773D91ABC3}</author>
  </authors>
  <commentList>
    <comment ref="O2" authorId="0">
      <text>
        <r>
          <rPr>
            <sz val="10"/>
            <rFont val="宋体"/>
            <charset val="134"/>
          </rPr>
          <t>刘瑞军:
科研处公章时间</t>
        </r>
      </text>
    </comment>
  </commentList>
</comments>
</file>

<file path=xl/comments2.xml><?xml version="1.0" encoding="utf-8"?>
<comments xmlns="http://schemas.openxmlformats.org/spreadsheetml/2006/main">
  <authors>
    <author>tc={A776EDC4-8D3F-426C-B70A-DAFA4E1318A4}</author>
    <author>tc={96A6AC03-7B6B-4076-B41E-A399B5D94679}</author>
  </authors>
  <commentList>
    <comment ref="Y1" authorId="0">
      <text>
        <r>
          <rPr>
            <sz val="10"/>
            <rFont val="宋体"/>
            <charset val="134"/>
          </rPr>
          <t>刘瑞军:
项目执行单位公章时间</t>
        </r>
      </text>
    </comment>
    <comment ref="AE1" authorId="1">
      <text>
        <r>
          <rPr>
            <sz val="10"/>
            <rFont val="宋体"/>
            <charset val="134"/>
          </rPr>
          <t>刘瑞军:
科研处公章时间</t>
        </r>
      </text>
    </comment>
  </commentList>
</comments>
</file>

<file path=xl/sharedStrings.xml><?xml version="1.0" encoding="utf-8"?>
<sst xmlns="http://schemas.openxmlformats.org/spreadsheetml/2006/main" count="361" uniqueCount="205">
  <si>
    <t>2024年横向项目情况汇总表</t>
  </si>
  <si>
    <t>序号</t>
  </si>
  <si>
    <t>项目名称</t>
  </si>
  <si>
    <t>社科/科技</t>
  </si>
  <si>
    <t>项目编号</t>
  </si>
  <si>
    <t>研究年限</t>
  </si>
  <si>
    <t>项目负责人</t>
  </si>
  <si>
    <t>项目承担单位</t>
  </si>
  <si>
    <t>经费来源日期
（经费到账时间）</t>
  </si>
  <si>
    <t>经费来源</t>
  </si>
  <si>
    <t>项目经费（大写金额）</t>
  </si>
  <si>
    <t>项目经费（小写金额万元）</t>
  </si>
  <si>
    <t>2023年拨入金额（万元元）</t>
  </si>
  <si>
    <t>累计数（万元元）</t>
  </si>
  <si>
    <t>记账编号</t>
  </si>
  <si>
    <t>结题情况</t>
  </si>
  <si>
    <t>项目类别</t>
  </si>
  <si>
    <t>批准单位</t>
  </si>
  <si>
    <t>项目经费（小写金额）</t>
  </si>
  <si>
    <t>经费来源日期</t>
  </si>
  <si>
    <t>拨入金额（元）</t>
  </si>
  <si>
    <t>累计数（元）</t>
  </si>
  <si>
    <t>科研处经办人签字</t>
  </si>
  <si>
    <t>一、直接费用</t>
  </si>
  <si>
    <t>设备费</t>
  </si>
  <si>
    <t>业务费</t>
  </si>
  <si>
    <t>劳务费</t>
  </si>
  <si>
    <t>二、间接费用</t>
  </si>
  <si>
    <t>管理费</t>
  </si>
  <si>
    <t>绩效支出</t>
  </si>
  <si>
    <t>项目经费合计</t>
  </si>
  <si>
    <t>P6支出日期</t>
  </si>
  <si>
    <t>P6合计</t>
  </si>
  <si>
    <t>P7扣税</t>
  </si>
  <si>
    <t>P7管理费</t>
  </si>
  <si>
    <t>P7经办人签字</t>
  </si>
  <si>
    <t>P7余额（元）</t>
  </si>
  <si>
    <t>公章时间</t>
  </si>
  <si>
    <t>屏南县打造全国一流的乡村文旅康养基地规划（含12个金牌旅游村规划）</t>
  </si>
  <si>
    <t>横向项目</t>
  </si>
  <si>
    <t>2022-WHFW-004</t>
  </si>
  <si>
    <t>福建创坤文化旅游投资有限公司</t>
  </si>
  <si>
    <t>2021.12-2025.12</t>
  </si>
  <si>
    <t>彭夏岁</t>
  </si>
  <si>
    <t>旅游学院</t>
  </si>
  <si>
    <t>玖拾贰万捌仟元整</t>
  </si>
  <si>
    <t>20220222</t>
  </si>
  <si>
    <t>刘瑞军</t>
  </si>
  <si>
    <t>992-0260</t>
  </si>
  <si>
    <t>武夷山华侨农场环境综合整治设计</t>
  </si>
  <si>
    <t>2022-WHFW-005</t>
  </si>
  <si>
    <t>国营福建省武夷山华侨农场</t>
  </si>
  <si>
    <t>2021.09-2022.12</t>
  </si>
  <si>
    <t>张煜灿</t>
  </si>
  <si>
    <t>土木工程与建筑学院</t>
  </si>
  <si>
    <t>贰拾万元整</t>
  </si>
  <si>
    <t>20220322</t>
  </si>
  <si>
    <t>992-0261</t>
  </si>
  <si>
    <t>《松溪百年蔗生态系统保护发展带建设行动方案》编制</t>
  </si>
  <si>
    <t>2022-WHFW-006</t>
  </si>
  <si>
    <t>松溪县发展改革和科技局</t>
  </si>
  <si>
    <t>2021.12-2022.12</t>
  </si>
  <si>
    <t>周琰</t>
  </si>
  <si>
    <t>生态与资源工程学院</t>
  </si>
  <si>
    <t>壹拾伍万元整</t>
  </si>
  <si>
    <t>20220411</t>
  </si>
  <si>
    <t>992-0262</t>
  </si>
  <si>
    <t>武夷山中小型建筑项目设计方案技术服务项目</t>
  </si>
  <si>
    <t>2022-WHFW-007</t>
  </si>
  <si>
    <t>福建尚道工程设计有限公司</t>
  </si>
  <si>
    <t>202204-202304</t>
  </si>
  <si>
    <t>陈恒毅</t>
  </si>
  <si>
    <t>壹拾万元整</t>
  </si>
  <si>
    <t>20220426</t>
  </si>
  <si>
    <t>992-0263</t>
  </si>
  <si>
    <t>少儿茶文化数字资源建设</t>
  </si>
  <si>
    <t>2022-WHFW-008</t>
  </si>
  <si>
    <t>福建省茶艺师协会</t>
  </si>
  <si>
    <t>202203-202303</t>
  </si>
  <si>
    <t>郑慕蓉</t>
  </si>
  <si>
    <t>茶与食品学院</t>
  </si>
  <si>
    <t>壹万元整</t>
  </si>
  <si>
    <t>20220425</t>
  </si>
  <si>
    <t>992-0264</t>
  </si>
  <si>
    <t>编制《闽北优秀传统文化保护传承发展实施纲要》</t>
  </si>
  <si>
    <t>2022-WHFW-009</t>
  </si>
  <si>
    <t>南平市文化和旅游局</t>
  </si>
  <si>
    <t>202111-202209</t>
  </si>
  <si>
    <t>刘倩</t>
  </si>
  <si>
    <t>朱子学研究中心</t>
  </si>
  <si>
    <t>壹拾肆万玖仟伍佰元</t>
  </si>
  <si>
    <t>992-0265</t>
  </si>
  <si>
    <t>邵武市“十四五”应急管理领域专项规划编制服务</t>
  </si>
  <si>
    <r>
      <rPr>
        <sz val="12"/>
        <rFont val="宋体"/>
        <charset val="134"/>
      </rPr>
      <t>2022-WHFW-01</t>
    </r>
    <r>
      <rPr>
        <sz val="12"/>
        <rFont val="宋体"/>
        <charset val="134"/>
      </rPr>
      <t>0</t>
    </r>
  </si>
  <si>
    <t>邵武市应急管理局</t>
  </si>
  <si>
    <t>202105-202306</t>
  </si>
  <si>
    <t>王东方</t>
  </si>
  <si>
    <t>武夷学院商学院</t>
  </si>
  <si>
    <t>肆万玖仟</t>
  </si>
  <si>
    <t>20220711</t>
  </si>
  <si>
    <t>992-0267</t>
  </si>
  <si>
    <t>南平市现代物流业发展需求与服务供给能力调查报告</t>
  </si>
  <si>
    <t>2022-WHFW-011</t>
  </si>
  <si>
    <t>南平市物流协会</t>
  </si>
  <si>
    <t>202205-202312</t>
  </si>
  <si>
    <t>拾万元</t>
  </si>
  <si>
    <t>992-0266</t>
  </si>
  <si>
    <t>邵武市体育产业发展专项规划暨示范基地申报书编制</t>
  </si>
  <si>
    <t>2022-WHFW-012</t>
  </si>
  <si>
    <t>邵武市文化体育和旅游局</t>
  </si>
  <si>
    <t>202207-202402</t>
  </si>
  <si>
    <t>兰宗荣</t>
  </si>
  <si>
    <t>武夷学院旅游学院</t>
  </si>
  <si>
    <t>992-0269</t>
  </si>
  <si>
    <t>蒲城县管厝乡党溪村村庄规划制作</t>
  </si>
  <si>
    <t>2022-WHFW-013</t>
  </si>
  <si>
    <t>北京中环世纪工程设计有限责任公司</t>
  </si>
  <si>
    <t>202112-202202</t>
  </si>
  <si>
    <t>郜俊利</t>
  </si>
  <si>
    <t>壹拾肆万捌仟</t>
  </si>
  <si>
    <t>992-0268</t>
  </si>
  <si>
    <t>福建外来水生动物图像采集和样本保存</t>
  </si>
  <si>
    <t>2022-WHFW-014</t>
  </si>
  <si>
    <t>中国水产科学研究院珠江水产研究所</t>
  </si>
  <si>
    <t>202208-202311</t>
  </si>
  <si>
    <t>朱德煌</t>
  </si>
  <si>
    <t>捌万元</t>
  </si>
  <si>
    <t>992-0270</t>
  </si>
  <si>
    <r>
      <rPr>
        <sz val="12"/>
        <rFont val="宋体"/>
        <charset val="134"/>
      </rPr>
      <t>2</t>
    </r>
    <r>
      <rPr>
        <sz val="12"/>
        <rFont val="宋体"/>
        <charset val="134"/>
      </rPr>
      <t>022年10月17</t>
    </r>
  </si>
  <si>
    <t>武夷山市,蒲城县，顺昌县，光泽县及环武夷山国家公园保护发展带范围的生态产品开发利用产业发展指引</t>
  </si>
  <si>
    <t>2022-WHFW-015-1</t>
  </si>
  <si>
    <t>南平市自然资源局</t>
  </si>
  <si>
    <t>2022.07-2024.06</t>
  </si>
  <si>
    <t>胡家朋</t>
  </si>
  <si>
    <t xml:space="preserve"> 柒拾万元整</t>
  </si>
  <si>
    <t>992-0271</t>
  </si>
  <si>
    <r>
      <rPr>
        <sz val="10"/>
        <rFont val="Helv"/>
        <charset val="134"/>
      </rPr>
      <t>2022</t>
    </r>
    <r>
      <rPr>
        <sz val="10"/>
        <rFont val="宋体"/>
        <charset val="134"/>
      </rPr>
      <t>年</t>
    </r>
    <r>
      <rPr>
        <sz val="10"/>
        <rFont val="Helv"/>
        <charset val="134"/>
      </rPr>
      <t>11</t>
    </r>
    <r>
      <rPr>
        <sz val="10"/>
        <rFont val="宋体"/>
        <charset val="134"/>
      </rPr>
      <t>月</t>
    </r>
    <r>
      <rPr>
        <sz val="10"/>
        <rFont val="Helv"/>
        <charset val="134"/>
      </rPr>
      <t>11</t>
    </r>
    <r>
      <rPr>
        <sz val="10"/>
        <rFont val="宋体"/>
        <charset val="134"/>
      </rPr>
      <t>日</t>
    </r>
  </si>
  <si>
    <t>南平市生态产品开发适宜性评价技术指南</t>
  </si>
  <si>
    <t>2022-WHFW-015-2</t>
  </si>
  <si>
    <t>林维晟</t>
  </si>
  <si>
    <t>伍拾万元整</t>
  </si>
  <si>
    <t>992-0272</t>
  </si>
  <si>
    <t>南平市竹，茶，水生态产品价值实现先行行动方案</t>
  </si>
  <si>
    <t>2022-WHFW-015-3</t>
  </si>
  <si>
    <t>纪占华</t>
  </si>
  <si>
    <t>贰拾伍万元整</t>
  </si>
  <si>
    <t>992-0273</t>
  </si>
  <si>
    <t>南平市生态产品目录</t>
  </si>
  <si>
    <t>2022-WHFW-015-4</t>
  </si>
  <si>
    <r>
      <rPr>
        <sz val="10"/>
        <rFont val="宋体"/>
        <charset val="134"/>
      </rPr>
      <t>2022.07-2024.0</t>
    </r>
    <r>
      <rPr>
        <sz val="10"/>
        <rFont val="宋体"/>
        <charset val="134"/>
      </rPr>
      <t>6</t>
    </r>
  </si>
  <si>
    <t>李灵</t>
  </si>
  <si>
    <t>992-0274</t>
  </si>
  <si>
    <t>南平市生态产品价值统计年鉴</t>
  </si>
  <si>
    <t>2022-WHFW-015-5</t>
  </si>
  <si>
    <t>商学院</t>
  </si>
  <si>
    <t>叁拾贰万元整</t>
  </si>
  <si>
    <t>992-0275</t>
  </si>
  <si>
    <t>南平市生态产品动态监测报告</t>
  </si>
  <si>
    <t>2022-WHFW-015-6</t>
  </si>
  <si>
    <t>王涵</t>
  </si>
  <si>
    <t>992-0276</t>
  </si>
  <si>
    <t>建阳区生态敏感型产业结构指导目录</t>
  </si>
  <si>
    <t>2022-WHFW-015-7</t>
  </si>
  <si>
    <t>郑生猛</t>
  </si>
  <si>
    <t>992-0277</t>
  </si>
  <si>
    <t>南平市生态产品价值核算技术指南</t>
  </si>
  <si>
    <t>2022-WHFW-015-8</t>
  </si>
  <si>
    <t>华伟平</t>
  </si>
  <si>
    <t>伍拾捌万元整</t>
  </si>
  <si>
    <t>992-0278</t>
  </si>
  <si>
    <t>南平市海绵城市建设本地植物应用于LID技术措施的适宜性研究</t>
  </si>
  <si>
    <r>
      <rPr>
        <sz val="10"/>
        <rFont val="宋体"/>
        <charset val="134"/>
      </rPr>
      <t>2022-WHFW-01</t>
    </r>
    <r>
      <rPr>
        <sz val="10"/>
        <rFont val="宋体"/>
        <charset val="134"/>
      </rPr>
      <t>6</t>
    </r>
  </si>
  <si>
    <t>上海市政工程设计研究总院（集团）有限公司</t>
  </si>
  <si>
    <t>2022.09-2023.12</t>
  </si>
  <si>
    <t>李国平</t>
  </si>
  <si>
    <t>992-0279</t>
  </si>
  <si>
    <t>南平市不同土地利用方式土壤渗透能力及其污染现状评估</t>
  </si>
  <si>
    <t>2022-WHFW-017</t>
  </si>
  <si>
    <t>叶宏萌</t>
  </si>
  <si>
    <t>992-0281</t>
  </si>
  <si>
    <t>南平市海绵城市建设试点区不同土地利用方式地表降雨径流污染特征研究</t>
  </si>
  <si>
    <t>2022-WHFW-018</t>
  </si>
  <si>
    <t>苏丽鳗</t>
  </si>
  <si>
    <t>992-0280</t>
  </si>
  <si>
    <t xml:space="preserve"> </t>
  </si>
  <si>
    <t>2022-WHFW-019</t>
  </si>
  <si>
    <t>福州泽钦室内设计有限公司</t>
  </si>
  <si>
    <t>202211-202312</t>
  </si>
  <si>
    <t>罗珊</t>
  </si>
  <si>
    <t>艺术学院</t>
  </si>
  <si>
    <r>
      <rPr>
        <sz val="10"/>
        <rFont val="宋体"/>
        <charset val="134"/>
        <scheme val="minor"/>
      </rPr>
      <t>9</t>
    </r>
    <r>
      <rPr>
        <sz val="10"/>
        <rFont val="宋体"/>
        <charset val="134"/>
      </rPr>
      <t>92-0282</t>
    </r>
  </si>
  <si>
    <r>
      <rPr>
        <sz val="12"/>
        <rFont val="宋体"/>
        <charset val="134"/>
      </rPr>
      <t>三明市3</t>
    </r>
    <r>
      <rPr>
        <sz val="12"/>
        <rFont val="宋体"/>
        <charset val="134"/>
      </rPr>
      <t>0栋传统民居测绘图纸绘制技术服务项目</t>
    </r>
  </si>
  <si>
    <t>2022-WHFW-020</t>
  </si>
  <si>
    <t>福建中维汇通科技有限公司</t>
  </si>
  <si>
    <t>202210-202310</t>
  </si>
  <si>
    <t>土建学院</t>
  </si>
  <si>
    <t>肆万贰千元整</t>
  </si>
  <si>
    <t>992-0283</t>
  </si>
  <si>
    <t>网络设备批量部署工具开发</t>
  </si>
  <si>
    <t>2022-WHFW-021</t>
  </si>
  <si>
    <t>南平市科达新技术开发有限责任公司</t>
  </si>
  <si>
    <t>202212-202412</t>
  </si>
  <si>
    <t>翁器林</t>
  </si>
  <si>
    <t>实管中心</t>
  </si>
  <si>
    <t>伍万元整</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</si>
</sst>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F800]dddd\,\ mmmm\ dd\,\ yyyy"/>
    <numFmt numFmtId="178" formatCode="0.00_ "/>
    <numFmt numFmtId="179" formatCode="0.0_ "/>
  </numFmts>
  <fonts count="33">
    <font>
      <sz val="12"/>
      <name val="宋体"/>
      <charset val="134"/>
    </font>
    <font>
      <sz val="10"/>
      <name val="宋体"/>
      <charset val="134"/>
    </font>
    <font>
      <sz val="12"/>
      <name val="Times New Roman"/>
      <charset val="134"/>
    </font>
    <font>
      <b/>
      <sz val="10"/>
      <name val="宋体"/>
      <charset val="134"/>
    </font>
    <font>
      <sz val="10"/>
      <name val="宋体"/>
      <charset val="134"/>
      <scheme val="minor"/>
    </font>
    <font>
      <sz val="10"/>
      <color rgb="FFFF0000"/>
      <name val="宋体"/>
      <charset val="134"/>
    </font>
    <font>
      <sz val="10"/>
      <name val="Helv"/>
      <charset val="134"/>
    </font>
    <font>
      <b/>
      <sz val="24"/>
      <name val="宋体"/>
      <charset val="134"/>
    </font>
    <font>
      <sz val="10"/>
      <name val="Times New Roman"/>
      <charset val="134"/>
    </font>
    <font>
      <sz val="12"/>
      <color rgb="FF000000"/>
      <name val="宋体"/>
      <charset val="134"/>
    </font>
    <font>
      <sz val="10"/>
      <color rgb="FF000000"/>
      <name val="宋体"/>
      <charset val="134"/>
    </font>
    <font>
      <sz val="12"/>
      <color rgb="FF000000"/>
      <name val="Times New Roma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宋体"/>
      <charset val="134"/>
    </font>
  </fonts>
  <fills count="34">
    <fill>
      <patternFill patternType="none"/>
    </fill>
    <fill>
      <patternFill patternType="gray125"/>
    </fill>
    <fill>
      <patternFill patternType="solid">
        <fgColor rgb="FFFFFF00"/>
        <bgColor rgb="FF000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3" borderId="4"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4" borderId="7" applyNumberFormat="0" applyAlignment="0" applyProtection="0">
      <alignment vertical="center"/>
    </xf>
    <xf numFmtId="0" fontId="22" fillId="5" borderId="8" applyNumberFormat="0" applyAlignment="0" applyProtection="0">
      <alignment vertical="center"/>
    </xf>
    <xf numFmtId="0" fontId="23" fillId="5" borderId="7" applyNumberFormat="0" applyAlignment="0" applyProtection="0">
      <alignment vertical="center"/>
    </xf>
    <xf numFmtId="0" fontId="24" fillId="6" borderId="9" applyNumberFormat="0" applyAlignment="0" applyProtection="0">
      <alignment vertical="center"/>
    </xf>
    <xf numFmtId="0" fontId="25" fillId="0" borderId="10" applyNumberFormat="0" applyFill="0" applyAlignment="0" applyProtection="0">
      <alignment vertical="center"/>
    </xf>
    <xf numFmtId="0" fontId="26" fillId="0" borderId="11"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cellStyleXfs>
  <cellXfs count="50">
    <xf numFmtId="0" fontId="0" fillId="0" borderId="0" xfId="0" applyFont="1">
      <alignment vertical="center"/>
    </xf>
    <xf numFmtId="0" fontId="1" fillId="0" borderId="0" xfId="0" applyFont="1" applyFill="1" applyAlignment="1">
      <alignment horizontal="center" vertical="center" wrapText="1"/>
    </xf>
    <xf numFmtId="49" fontId="1"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0" fontId="0" fillId="0" borderId="0" xfId="0" applyFont="1" applyFill="1" applyAlignment="1">
      <alignment horizontal="left" vertical="center" wrapText="1"/>
    </xf>
    <xf numFmtId="0" fontId="2" fillId="0" borderId="0" xfId="0" applyFont="1" applyFill="1" applyAlignment="1">
      <alignment horizontal="center" vertical="center" wrapText="1"/>
    </xf>
    <xf numFmtId="176" fontId="2" fillId="0" borderId="0" xfId="0" applyNumberFormat="1" applyFont="1" applyFill="1" applyAlignment="1">
      <alignment horizontal="center" vertical="center" wrapText="1"/>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49" fontId="4" fillId="0" borderId="0" xfId="0" applyNumberFormat="1" applyFont="1" applyFill="1" applyAlignment="1">
      <alignment horizontal="center" vertical="center" wrapText="1"/>
    </xf>
    <xf numFmtId="49" fontId="3" fillId="0" borderId="0" xfId="0" applyNumberFormat="1" applyFont="1" applyFill="1" applyAlignment="1">
      <alignment horizontal="center" vertical="center" wrapText="1"/>
    </xf>
    <xf numFmtId="49" fontId="2" fillId="0" borderId="0" xfId="0" applyNumberFormat="1" applyFont="1" applyFill="1" applyAlignment="1">
      <alignment horizontal="center" vertical="center" wrapText="1"/>
    </xf>
    <xf numFmtId="0" fontId="2" fillId="2" borderId="0" xfId="0" applyFont="1" applyFill="1" applyAlignment="1">
      <alignment horizontal="center" vertical="center" wrapText="1"/>
    </xf>
    <xf numFmtId="49"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176" fontId="4" fillId="0" borderId="0" xfId="0" applyNumberFormat="1" applyFont="1" applyFill="1" applyAlignment="1">
      <alignment horizontal="center" vertical="center" wrapText="1"/>
    </xf>
    <xf numFmtId="31" fontId="0" fillId="0" borderId="0" xfId="0" applyNumberFormat="1" applyFont="1" applyFill="1" applyAlignment="1">
      <alignment horizontal="center" vertical="center" wrapText="1"/>
    </xf>
    <xf numFmtId="177" fontId="0" fillId="0" borderId="0" xfId="0" applyNumberFormat="1" applyFont="1" applyFill="1" applyAlignment="1">
      <alignment horizontal="center" vertical="center" wrapText="1"/>
    </xf>
    <xf numFmtId="2" fontId="2" fillId="0" borderId="0" xfId="0" applyNumberFormat="1" applyFont="1" applyFill="1" applyAlignment="1">
      <alignment horizontal="center" vertical="center" wrapText="1"/>
    </xf>
    <xf numFmtId="0" fontId="6" fillId="0" borderId="0" xfId="0" applyFont="1" applyFill="1" applyAlignment="1">
      <alignment horizontal="center" vertical="center" wrapText="1"/>
    </xf>
    <xf numFmtId="49" fontId="6" fillId="0" borderId="0" xfId="0" applyNumberFormat="1" applyFont="1" applyFill="1" applyAlignment="1">
      <alignment horizontal="center" vertical="center" wrapText="1"/>
    </xf>
    <xf numFmtId="2" fontId="4" fillId="0" borderId="0" xfId="0" applyNumberFormat="1" applyFont="1" applyFill="1" applyAlignment="1">
      <alignment horizontal="center" vertical="center" wrapText="1"/>
    </xf>
    <xf numFmtId="31" fontId="4" fillId="0" borderId="0" xfId="0" applyNumberFormat="1" applyFont="1" applyFill="1" applyAlignment="1">
      <alignment horizontal="center" vertical="center" wrapText="1"/>
    </xf>
    <xf numFmtId="178" fontId="0" fillId="0" borderId="0" xfId="0" applyNumberFormat="1" applyFont="1" applyFill="1" applyAlignment="1">
      <alignment horizontal="center" vertical="center" wrapText="1"/>
    </xf>
    <xf numFmtId="0" fontId="7"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0" fillId="0" borderId="0" xfId="0" applyFont="1" applyAlignment="1">
      <alignment horizontal="center" vertical="center" wrapText="1"/>
    </xf>
    <xf numFmtId="0" fontId="9" fillId="0" borderId="0" xfId="0" applyFont="1" applyAlignment="1">
      <alignment horizontal="left" vertical="center" wrapText="1"/>
    </xf>
    <xf numFmtId="49" fontId="10" fillId="0" borderId="0" xfId="0" applyNumberFormat="1" applyFont="1" applyAlignment="1">
      <alignment horizontal="center" vertical="center" wrapText="1"/>
    </xf>
    <xf numFmtId="0" fontId="11" fillId="0" borderId="0" xfId="0" applyFont="1" applyAlignment="1">
      <alignment horizontal="center" vertical="center" wrapText="1"/>
    </xf>
    <xf numFmtId="0" fontId="9" fillId="0" borderId="0" xfId="0" applyFont="1" applyAlignment="1">
      <alignment horizontal="center" vertical="center" wrapText="1"/>
    </xf>
    <xf numFmtId="176" fontId="8" fillId="0" borderId="1" xfId="0" applyNumberFormat="1"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31" fontId="5" fillId="0" borderId="1" xfId="0" applyNumberFormat="1" applyFont="1" applyFill="1" applyBorder="1" applyAlignment="1">
      <alignment horizontal="center" vertical="center" wrapText="1"/>
    </xf>
    <xf numFmtId="31" fontId="1" fillId="0" borderId="1" xfId="0" applyNumberFormat="1" applyFont="1" applyFill="1" applyBorder="1" applyAlignment="1">
      <alignment horizontal="center" vertical="center" wrapText="1"/>
    </xf>
    <xf numFmtId="31" fontId="5" fillId="0" borderId="2" xfId="0" applyNumberFormat="1" applyFont="1" applyFill="1" applyBorder="1" applyAlignment="1">
      <alignment horizontal="center" vertical="center" wrapText="1"/>
    </xf>
    <xf numFmtId="31" fontId="5" fillId="0" borderId="3"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176" fontId="11" fillId="0" borderId="0" xfId="0" applyNumberFormat="1" applyFont="1" applyAlignment="1">
      <alignment horizontal="center" vertical="center" wrapText="1"/>
    </xf>
    <xf numFmtId="0" fontId="2" fillId="0" borderId="0" xfId="0" applyFont="1" applyAlignment="1">
      <alignment horizontal="center" vertical="center" wrapText="1"/>
    </xf>
    <xf numFmtId="179" fontId="0" fillId="0" borderId="0" xfId="0" applyNumberFormat="1" applyFont="1">
      <alignment vertical="center"/>
    </xf>
    <xf numFmtId="178" fontId="0" fillId="0" borderId="0" xfId="0" applyNumberFormat="1" applyFont="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sheetPr>
  <dimension ref="A1:V55"/>
  <sheetViews>
    <sheetView tabSelected="1" zoomScale="145" zoomScaleNormal="145" workbookViewId="0">
      <pane xSplit="6" ySplit="2" topLeftCell="G25" activePane="bottomRight" state="frozen"/>
      <selection/>
      <selection pane="topRight"/>
      <selection pane="bottomLeft"/>
      <selection pane="bottomRight" activeCell="A7" sqref="A7:E45"/>
    </sheetView>
  </sheetViews>
  <sheetFormatPr defaultColWidth="9" defaultRowHeight="15.75"/>
  <cols>
    <col min="1" max="1" width="6" style="3"/>
    <col min="2" max="2" width="14.5833333333333" style="4" customWidth="1"/>
    <col min="3" max="3" width="6.8" style="4" customWidth="1"/>
    <col min="4" max="4" width="8.33333333333333" style="5" customWidth="1"/>
    <col min="5" max="5" width="10.1333333333333" style="5" customWidth="1"/>
    <col min="6" max="6" width="7.775" style="3" customWidth="1"/>
    <col min="7" max="7" width="10" style="3" customWidth="1"/>
    <col min="8" max="8" width="8.60833333333333" style="5" customWidth="1"/>
    <col min="9" max="9" width="9.99166666666667" style="3" customWidth="1"/>
    <col min="10" max="10" width="12.9083333333333" style="3" customWidth="1"/>
    <col min="11" max="11" width="9.575" style="6" customWidth="1"/>
    <col min="12" max="13" width="9.575" style="5" customWidth="1"/>
    <col min="14" max="14" width="9.025" style="5" customWidth="1"/>
    <col min="15" max="15" width="6.51666666666667" style="3" customWidth="1"/>
    <col min="16" max="16" width="16.125" style="3" hidden="1" customWidth="1"/>
    <col min="17" max="17" width="16.125" style="23" hidden="1" customWidth="1"/>
    <col min="18" max="22" width="9" hidden="1" customWidth="1"/>
  </cols>
  <sheetData>
    <row r="1" ht="63" customHeight="1" spans="1:17">
      <c r="A1" s="24" t="s">
        <v>0</v>
      </c>
      <c r="B1" s="24"/>
      <c r="C1" s="24"/>
      <c r="D1" s="24"/>
      <c r="E1" s="24"/>
      <c r="F1" s="24"/>
      <c r="G1" s="24"/>
      <c r="H1" s="24"/>
      <c r="I1" s="24"/>
      <c r="J1" s="24"/>
      <c r="K1" s="24"/>
      <c r="L1" s="24"/>
      <c r="M1" s="24"/>
      <c r="N1" s="24"/>
      <c r="O1" s="24"/>
      <c r="Q1" s="3"/>
    </row>
    <row r="2" s="1" customFormat="1" ht="55" customHeight="1" spans="1:17">
      <c r="A2" s="25" t="s">
        <v>1</v>
      </c>
      <c r="B2" s="25" t="s">
        <v>2</v>
      </c>
      <c r="C2" s="25" t="s">
        <v>3</v>
      </c>
      <c r="D2" s="25" t="s">
        <v>4</v>
      </c>
      <c r="E2" s="25" t="s">
        <v>5</v>
      </c>
      <c r="F2" s="25" t="s">
        <v>6</v>
      </c>
      <c r="G2" s="25" t="s">
        <v>7</v>
      </c>
      <c r="H2" s="26" t="s">
        <v>8</v>
      </c>
      <c r="I2" s="25" t="s">
        <v>9</v>
      </c>
      <c r="J2" s="26" t="s">
        <v>10</v>
      </c>
      <c r="K2" s="25" t="s">
        <v>11</v>
      </c>
      <c r="L2" s="25" t="s">
        <v>12</v>
      </c>
      <c r="M2" s="25" t="s">
        <v>13</v>
      </c>
      <c r="N2" s="25" t="s">
        <v>14</v>
      </c>
      <c r="O2" s="25" t="s">
        <v>15</v>
      </c>
      <c r="P2" s="7"/>
      <c r="Q2" s="7"/>
    </row>
    <row r="3" ht="44" customHeight="1" spans="1:22">
      <c r="A3" s="27"/>
      <c r="B3" s="28"/>
      <c r="C3" s="28"/>
      <c r="D3" s="29"/>
      <c r="E3" s="30"/>
      <c r="F3" s="27"/>
      <c r="G3" s="27"/>
      <c r="H3" s="30"/>
      <c r="I3" s="27"/>
      <c r="J3" s="27"/>
      <c r="K3" s="36"/>
      <c r="L3" s="37"/>
      <c r="M3" s="37"/>
      <c r="N3" s="30"/>
      <c r="O3" s="38"/>
      <c r="P3" s="6">
        <v>250000</v>
      </c>
      <c r="Q3" s="23">
        <f t="shared" ref="Q3:Q15" si="0">P3/10000</f>
        <v>25</v>
      </c>
      <c r="R3" s="5">
        <v>250000</v>
      </c>
      <c r="S3">
        <f t="shared" ref="S3:S15" si="1">R3/10000</f>
        <v>25</v>
      </c>
      <c r="U3" s="5">
        <v>250000</v>
      </c>
      <c r="V3" s="48">
        <f t="shared" ref="V3:V15" si="2">U3/10000</f>
        <v>25</v>
      </c>
    </row>
    <row r="4" ht="44" customHeight="1" spans="1:22">
      <c r="A4" s="27"/>
      <c r="B4" s="28"/>
      <c r="C4" s="28"/>
      <c r="D4" s="29"/>
      <c r="E4" s="30"/>
      <c r="F4" s="27"/>
      <c r="G4" s="27"/>
      <c r="H4" s="30"/>
      <c r="I4" s="27"/>
      <c r="J4" s="27"/>
      <c r="K4" s="36"/>
      <c r="L4" s="37"/>
      <c r="M4" s="37"/>
      <c r="N4" s="30"/>
      <c r="O4" s="39"/>
      <c r="P4" s="6">
        <v>90000</v>
      </c>
      <c r="Q4" s="23">
        <f t="shared" si="0"/>
        <v>9</v>
      </c>
      <c r="R4" s="5">
        <v>90000</v>
      </c>
      <c r="S4">
        <f t="shared" si="1"/>
        <v>9</v>
      </c>
      <c r="U4" s="5">
        <v>90000</v>
      </c>
      <c r="V4" s="48">
        <f t="shared" si="2"/>
        <v>9</v>
      </c>
    </row>
    <row r="5" ht="44" customHeight="1" spans="1:22">
      <c r="A5" s="27"/>
      <c r="B5" s="28"/>
      <c r="C5" s="28"/>
      <c r="D5" s="29"/>
      <c r="E5" s="30"/>
      <c r="F5" s="27"/>
      <c r="G5" s="27"/>
      <c r="H5" s="30"/>
      <c r="I5" s="27"/>
      <c r="J5" s="27"/>
      <c r="K5" s="36"/>
      <c r="L5" s="37"/>
      <c r="M5" s="37"/>
      <c r="N5" s="30"/>
      <c r="O5" s="39"/>
      <c r="P5" s="6">
        <v>100000</v>
      </c>
      <c r="Q5" s="23">
        <f t="shared" si="0"/>
        <v>10</v>
      </c>
      <c r="R5" s="5">
        <v>100000</v>
      </c>
      <c r="S5">
        <f t="shared" si="1"/>
        <v>10</v>
      </c>
      <c r="U5" s="5">
        <v>100000</v>
      </c>
      <c r="V5" s="48">
        <f t="shared" si="2"/>
        <v>10</v>
      </c>
    </row>
    <row r="6" ht="44" customHeight="1" spans="1:22">
      <c r="A6" s="28"/>
      <c r="B6" s="28"/>
      <c r="C6" s="28"/>
      <c r="D6" s="29"/>
      <c r="E6" s="30"/>
      <c r="F6" s="27"/>
      <c r="G6" s="27"/>
      <c r="H6" s="30"/>
      <c r="I6" s="27"/>
      <c r="J6" s="27"/>
      <c r="K6" s="36"/>
      <c r="L6" s="37"/>
      <c r="M6" s="37"/>
      <c r="N6" s="30"/>
      <c r="O6" s="40"/>
      <c r="P6" s="6">
        <v>80000</v>
      </c>
      <c r="Q6" s="23">
        <f t="shared" si="0"/>
        <v>8</v>
      </c>
      <c r="R6" s="5">
        <v>64000</v>
      </c>
      <c r="S6">
        <f t="shared" si="1"/>
        <v>6.4</v>
      </c>
      <c r="U6" s="5">
        <v>64000</v>
      </c>
      <c r="V6" s="48">
        <f t="shared" si="2"/>
        <v>6.4</v>
      </c>
    </row>
    <row r="7" customFormat="1" ht="44" customHeight="1" spans="1:22">
      <c r="A7" s="28"/>
      <c r="B7" s="28"/>
      <c r="C7" s="28"/>
      <c r="D7" s="28"/>
      <c r="E7" s="28"/>
      <c r="F7" s="27"/>
      <c r="G7" s="27"/>
      <c r="H7" s="30"/>
      <c r="I7" s="27"/>
      <c r="J7" s="27"/>
      <c r="K7" s="36"/>
      <c r="L7" s="37"/>
      <c r="M7" s="37"/>
      <c r="N7" s="30"/>
      <c r="O7" s="41"/>
      <c r="P7" s="6">
        <v>80000</v>
      </c>
      <c r="Q7" s="23">
        <f t="shared" si="0"/>
        <v>8</v>
      </c>
      <c r="R7" s="5">
        <v>16000</v>
      </c>
      <c r="S7">
        <f t="shared" si="1"/>
        <v>1.6</v>
      </c>
      <c r="U7" s="5">
        <v>80000</v>
      </c>
      <c r="V7" s="48">
        <f t="shared" si="2"/>
        <v>8</v>
      </c>
    </row>
    <row r="8" ht="44" customHeight="1" spans="1:22">
      <c r="A8" s="28"/>
      <c r="B8" s="28"/>
      <c r="C8" s="28"/>
      <c r="D8" s="28"/>
      <c r="E8" s="28"/>
      <c r="F8" s="27"/>
      <c r="G8" s="27"/>
      <c r="H8" s="30"/>
      <c r="I8" s="27"/>
      <c r="J8" s="27"/>
      <c r="K8" s="36"/>
      <c r="L8" s="37"/>
      <c r="M8" s="37"/>
      <c r="N8" s="30"/>
      <c r="O8" s="38"/>
      <c r="P8" s="6">
        <v>30000</v>
      </c>
      <c r="Q8" s="23">
        <f t="shared" si="0"/>
        <v>3</v>
      </c>
      <c r="R8" s="5">
        <v>30000</v>
      </c>
      <c r="S8">
        <f t="shared" si="1"/>
        <v>3</v>
      </c>
      <c r="U8" s="5">
        <v>30000</v>
      </c>
      <c r="V8" s="48">
        <f t="shared" si="2"/>
        <v>3</v>
      </c>
    </row>
    <row r="9" ht="44" customHeight="1" spans="1:22">
      <c r="A9" s="28"/>
      <c r="B9" s="28"/>
      <c r="C9" s="28"/>
      <c r="D9" s="28"/>
      <c r="E9" s="28"/>
      <c r="F9" s="27"/>
      <c r="G9" s="27"/>
      <c r="H9" s="30"/>
      <c r="I9" s="27"/>
      <c r="J9" s="27"/>
      <c r="K9" s="36"/>
      <c r="L9" s="37"/>
      <c r="M9" s="37"/>
      <c r="N9" s="30"/>
      <c r="O9" s="27"/>
      <c r="P9" s="6">
        <v>80000</v>
      </c>
      <c r="Q9" s="23">
        <f t="shared" si="0"/>
        <v>8</v>
      </c>
      <c r="R9" s="5">
        <v>80000</v>
      </c>
      <c r="S9">
        <f t="shared" si="1"/>
        <v>8</v>
      </c>
      <c r="U9" s="5">
        <v>80000</v>
      </c>
      <c r="V9" s="48">
        <f t="shared" si="2"/>
        <v>8</v>
      </c>
    </row>
    <row r="10" ht="44" customHeight="1" spans="1:22">
      <c r="A10" s="28"/>
      <c r="B10" s="28"/>
      <c r="C10" s="28"/>
      <c r="D10" s="28"/>
      <c r="E10" s="28"/>
      <c r="F10" s="27"/>
      <c r="G10" s="27"/>
      <c r="H10" s="30"/>
      <c r="I10" s="27"/>
      <c r="J10" s="27"/>
      <c r="K10" s="36"/>
      <c r="L10" s="37"/>
      <c r="M10" s="37"/>
      <c r="N10" s="30"/>
      <c r="O10" s="27"/>
      <c r="P10" s="6">
        <v>220000</v>
      </c>
      <c r="Q10" s="23">
        <f t="shared" si="0"/>
        <v>22</v>
      </c>
      <c r="R10" s="5">
        <v>170000</v>
      </c>
      <c r="S10">
        <f t="shared" si="1"/>
        <v>17</v>
      </c>
      <c r="U10" s="5">
        <v>170000</v>
      </c>
      <c r="V10" s="48">
        <f t="shared" si="2"/>
        <v>17</v>
      </c>
    </row>
    <row r="11" ht="44" customHeight="1" spans="1:22">
      <c r="A11" s="28"/>
      <c r="B11" s="28"/>
      <c r="C11" s="28"/>
      <c r="D11" s="28"/>
      <c r="E11" s="28"/>
      <c r="F11" s="27"/>
      <c r="G11" s="27"/>
      <c r="H11" s="30"/>
      <c r="I11" s="27"/>
      <c r="J11" s="27"/>
      <c r="K11" s="36"/>
      <c r="L11" s="37"/>
      <c r="M11" s="37"/>
      <c r="N11" s="30"/>
      <c r="O11" s="42"/>
      <c r="P11" s="6">
        <v>150000</v>
      </c>
      <c r="Q11" s="23">
        <f t="shared" si="0"/>
        <v>15</v>
      </c>
      <c r="R11" s="5">
        <v>100000</v>
      </c>
      <c r="S11">
        <f t="shared" si="1"/>
        <v>10</v>
      </c>
      <c r="U11" s="5">
        <v>100000</v>
      </c>
      <c r="V11" s="48">
        <f t="shared" si="2"/>
        <v>10</v>
      </c>
    </row>
    <row r="12" customFormat="1" ht="44" customHeight="1" spans="1:22">
      <c r="A12" s="28"/>
      <c r="B12" s="28"/>
      <c r="C12" s="28"/>
      <c r="D12" s="28"/>
      <c r="E12" s="28"/>
      <c r="F12" s="27"/>
      <c r="G12" s="27"/>
      <c r="H12" s="30"/>
      <c r="I12" s="27"/>
      <c r="J12" s="27"/>
      <c r="K12" s="36"/>
      <c r="L12" s="37"/>
      <c r="M12" s="37"/>
      <c r="N12" s="30"/>
      <c r="O12" s="43"/>
      <c r="P12" s="6">
        <v>150000</v>
      </c>
      <c r="Q12" s="23">
        <f t="shared" si="0"/>
        <v>15</v>
      </c>
      <c r="R12" s="5">
        <v>100000</v>
      </c>
      <c r="S12">
        <f t="shared" si="1"/>
        <v>10</v>
      </c>
      <c r="U12" s="5">
        <v>100000</v>
      </c>
      <c r="V12" s="48">
        <f t="shared" si="2"/>
        <v>10</v>
      </c>
    </row>
    <row r="13" customFormat="1" ht="44" customHeight="1" spans="1:22">
      <c r="A13" s="28"/>
      <c r="B13" s="28"/>
      <c r="C13" s="28"/>
      <c r="D13" s="28"/>
      <c r="E13" s="28"/>
      <c r="F13" s="27"/>
      <c r="G13" s="27"/>
      <c r="H13" s="30"/>
      <c r="I13" s="27"/>
      <c r="J13" s="27"/>
      <c r="K13" s="36"/>
      <c r="L13" s="37"/>
      <c r="M13" s="37"/>
      <c r="N13" s="30"/>
      <c r="O13" s="27"/>
      <c r="P13" s="6">
        <v>26000</v>
      </c>
      <c r="Q13" s="23">
        <f t="shared" si="0"/>
        <v>2.6</v>
      </c>
      <c r="R13" s="5">
        <v>26000</v>
      </c>
      <c r="S13">
        <f t="shared" si="1"/>
        <v>2.6</v>
      </c>
      <c r="U13" s="5">
        <v>26000</v>
      </c>
      <c r="V13" s="48">
        <f t="shared" si="2"/>
        <v>2.6</v>
      </c>
    </row>
    <row r="14" customFormat="1" ht="44" customHeight="1" spans="1:22">
      <c r="A14" s="28"/>
      <c r="B14" s="28"/>
      <c r="C14" s="28"/>
      <c r="D14" s="28"/>
      <c r="E14" s="28"/>
      <c r="F14" s="27"/>
      <c r="G14" s="27"/>
      <c r="H14" s="30"/>
      <c r="I14" s="27"/>
      <c r="J14" s="27"/>
      <c r="K14" s="36"/>
      <c r="L14" s="37"/>
      <c r="M14" s="37"/>
      <c r="N14" s="30"/>
      <c r="O14" s="44"/>
      <c r="P14" s="6">
        <v>306600</v>
      </c>
      <c r="Q14" s="23">
        <f t="shared" si="0"/>
        <v>30.66</v>
      </c>
      <c r="R14" s="5">
        <v>214600</v>
      </c>
      <c r="S14">
        <f t="shared" si="1"/>
        <v>21.46</v>
      </c>
      <c r="U14" s="5">
        <v>214600</v>
      </c>
      <c r="V14" s="48">
        <f t="shared" si="2"/>
        <v>21.46</v>
      </c>
    </row>
    <row r="15" customFormat="1" ht="44" customHeight="1" spans="1:22">
      <c r="A15" s="28"/>
      <c r="B15" s="28"/>
      <c r="C15" s="28"/>
      <c r="D15" s="28"/>
      <c r="E15" s="28"/>
      <c r="F15" s="27"/>
      <c r="G15" s="27"/>
      <c r="H15" s="30"/>
      <c r="I15" s="27"/>
      <c r="J15" s="27"/>
      <c r="K15" s="36"/>
      <c r="L15" s="37"/>
      <c r="M15" s="37"/>
      <c r="N15" s="30"/>
      <c r="O15" s="45"/>
      <c r="P15" s="6">
        <v>306600</v>
      </c>
      <c r="Q15" s="23">
        <f t="shared" si="0"/>
        <v>30.66</v>
      </c>
      <c r="R15" s="5">
        <v>92000</v>
      </c>
      <c r="S15">
        <f t="shared" si="1"/>
        <v>9.2</v>
      </c>
      <c r="U15" s="5">
        <v>306600</v>
      </c>
      <c r="V15" s="48">
        <f t="shared" si="2"/>
        <v>30.66</v>
      </c>
    </row>
    <row r="16" customFormat="1" ht="44" customHeight="1" spans="1:22">
      <c r="A16" s="28"/>
      <c r="B16" s="28"/>
      <c r="C16" s="28"/>
      <c r="D16" s="28"/>
      <c r="E16" s="28"/>
      <c r="F16" s="27"/>
      <c r="G16" s="27"/>
      <c r="H16" s="30"/>
      <c r="I16" s="27"/>
      <c r="J16" s="27"/>
      <c r="K16" s="36"/>
      <c r="L16" s="37"/>
      <c r="M16" s="37"/>
      <c r="N16" s="30"/>
      <c r="O16" s="27"/>
      <c r="P16" s="6">
        <v>96000</v>
      </c>
      <c r="Q16" s="23">
        <f t="shared" ref="Q16:Q46" si="3">P16/10000</f>
        <v>9.6</v>
      </c>
      <c r="R16" s="5">
        <v>96000</v>
      </c>
      <c r="S16">
        <f t="shared" ref="S16:S46" si="4">R16/10000</f>
        <v>9.6</v>
      </c>
      <c r="U16" s="5">
        <v>96000</v>
      </c>
      <c r="V16" s="48">
        <f t="shared" ref="V16:V46" si="5">U16/10000</f>
        <v>9.6</v>
      </c>
    </row>
    <row r="17" customFormat="1" ht="44" customHeight="1" spans="1:22">
      <c r="A17" s="28"/>
      <c r="B17" s="28"/>
      <c r="C17" s="28"/>
      <c r="D17" s="28"/>
      <c r="E17" s="28"/>
      <c r="F17" s="27"/>
      <c r="G17" s="27"/>
      <c r="H17" s="30"/>
      <c r="I17" s="27"/>
      <c r="J17" s="27"/>
      <c r="K17" s="36"/>
      <c r="L17" s="37"/>
      <c r="M17" s="37"/>
      <c r="N17" s="30"/>
      <c r="O17" s="27"/>
      <c r="P17" s="6">
        <v>180000</v>
      </c>
      <c r="Q17" s="23">
        <f t="shared" si="3"/>
        <v>18</v>
      </c>
      <c r="R17" s="5">
        <v>90000</v>
      </c>
      <c r="S17">
        <f t="shared" si="4"/>
        <v>9</v>
      </c>
      <c r="U17" s="5">
        <v>90000</v>
      </c>
      <c r="V17" s="48">
        <f t="shared" si="5"/>
        <v>9</v>
      </c>
    </row>
    <row r="18" customFormat="1" ht="44" customHeight="1" spans="1:22">
      <c r="A18" s="28"/>
      <c r="B18" s="28"/>
      <c r="C18" s="28"/>
      <c r="D18" s="28"/>
      <c r="E18" s="28"/>
      <c r="F18" s="27"/>
      <c r="G18" s="27"/>
      <c r="H18" s="30"/>
      <c r="I18" s="27"/>
      <c r="J18" s="27"/>
      <c r="K18" s="36"/>
      <c r="L18" s="37"/>
      <c r="M18" s="37"/>
      <c r="N18" s="30"/>
      <c r="O18" s="27"/>
      <c r="P18" s="6">
        <v>80000</v>
      </c>
      <c r="Q18" s="23">
        <f t="shared" si="3"/>
        <v>8</v>
      </c>
      <c r="R18" s="5">
        <v>80000</v>
      </c>
      <c r="S18">
        <f t="shared" si="4"/>
        <v>8</v>
      </c>
      <c r="U18" s="5">
        <v>80000</v>
      </c>
      <c r="V18" s="48">
        <f t="shared" si="5"/>
        <v>8</v>
      </c>
    </row>
    <row r="19" customFormat="1" ht="44" customHeight="1" spans="1:22">
      <c r="A19" s="28"/>
      <c r="B19" s="28"/>
      <c r="C19" s="28"/>
      <c r="D19" s="28"/>
      <c r="E19" s="28"/>
      <c r="F19" s="27"/>
      <c r="G19" s="27"/>
      <c r="H19" s="30"/>
      <c r="I19" s="27"/>
      <c r="J19" s="27"/>
      <c r="K19" s="36"/>
      <c r="L19" s="37"/>
      <c r="M19" s="37"/>
      <c r="N19" s="30"/>
      <c r="O19" s="27"/>
      <c r="P19" s="6">
        <v>200000</v>
      </c>
      <c r="Q19" s="23">
        <f t="shared" si="3"/>
        <v>20</v>
      </c>
      <c r="R19" s="5">
        <v>100000</v>
      </c>
      <c r="S19">
        <f t="shared" si="4"/>
        <v>10</v>
      </c>
      <c r="U19" s="5">
        <v>100000</v>
      </c>
      <c r="V19" s="48">
        <f t="shared" si="5"/>
        <v>10</v>
      </c>
    </row>
    <row r="20" customFormat="1" ht="44" customHeight="1" spans="1:22">
      <c r="A20" s="28"/>
      <c r="B20" s="28"/>
      <c r="C20" s="28"/>
      <c r="D20" s="28"/>
      <c r="E20" s="28"/>
      <c r="F20" s="27"/>
      <c r="G20" s="27"/>
      <c r="H20" s="30"/>
      <c r="I20" s="27"/>
      <c r="J20" s="27"/>
      <c r="K20" s="36"/>
      <c r="L20" s="37"/>
      <c r="M20" s="37"/>
      <c r="N20" s="30"/>
      <c r="O20" s="27"/>
      <c r="P20" s="6">
        <v>180000</v>
      </c>
      <c r="Q20" s="23">
        <f t="shared" si="3"/>
        <v>18</v>
      </c>
      <c r="R20" s="5">
        <v>180000</v>
      </c>
      <c r="S20">
        <f t="shared" si="4"/>
        <v>18</v>
      </c>
      <c r="U20" s="5">
        <v>180000</v>
      </c>
      <c r="V20" s="48">
        <f t="shared" si="5"/>
        <v>18</v>
      </c>
    </row>
    <row r="21" customFormat="1" ht="44" customHeight="1" spans="1:22">
      <c r="A21" s="28"/>
      <c r="B21" s="28"/>
      <c r="C21" s="28"/>
      <c r="D21" s="28"/>
      <c r="E21" s="28"/>
      <c r="F21" s="27"/>
      <c r="G21" s="27"/>
      <c r="H21" s="30"/>
      <c r="I21" s="27"/>
      <c r="J21" s="27"/>
      <c r="K21" s="36"/>
      <c r="L21" s="37"/>
      <c r="M21" s="37"/>
      <c r="N21" s="30"/>
      <c r="O21" s="27"/>
      <c r="P21" s="6">
        <v>1100000</v>
      </c>
      <c r="Q21" s="23">
        <f t="shared" si="3"/>
        <v>110</v>
      </c>
      <c r="R21" s="5">
        <v>80000</v>
      </c>
      <c r="S21">
        <f t="shared" si="4"/>
        <v>8</v>
      </c>
      <c r="U21" s="5">
        <v>80000</v>
      </c>
      <c r="V21" s="48">
        <f t="shared" si="5"/>
        <v>8</v>
      </c>
    </row>
    <row r="22" customFormat="1" ht="44" customHeight="1" spans="1:22">
      <c r="A22" s="28"/>
      <c r="B22" s="28"/>
      <c r="C22" s="28"/>
      <c r="D22" s="28"/>
      <c r="E22" s="28"/>
      <c r="F22" s="27"/>
      <c r="G22" s="27"/>
      <c r="H22" s="30"/>
      <c r="I22" s="27"/>
      <c r="J22" s="27"/>
      <c r="K22" s="36"/>
      <c r="L22" s="37"/>
      <c r="M22" s="37"/>
      <c r="N22" s="30"/>
      <c r="O22" s="27"/>
      <c r="P22" s="6">
        <v>200000</v>
      </c>
      <c r="Q22" s="23">
        <f t="shared" si="3"/>
        <v>20</v>
      </c>
      <c r="R22" s="5">
        <v>200000</v>
      </c>
      <c r="S22">
        <f t="shared" si="4"/>
        <v>20</v>
      </c>
      <c r="U22" s="5">
        <v>200000</v>
      </c>
      <c r="V22" s="48">
        <f t="shared" si="5"/>
        <v>20</v>
      </c>
    </row>
    <row r="23" customFormat="1" ht="44" customHeight="1" spans="1:22">
      <c r="A23" s="28"/>
      <c r="B23" s="28"/>
      <c r="C23" s="28"/>
      <c r="D23" s="28"/>
      <c r="E23" s="28"/>
      <c r="F23" s="27"/>
      <c r="G23" s="27"/>
      <c r="H23" s="30"/>
      <c r="I23" s="27"/>
      <c r="J23" s="27"/>
      <c r="K23" s="36"/>
      <c r="L23" s="37"/>
      <c r="M23" s="37"/>
      <c r="N23" s="30"/>
      <c r="O23" s="27"/>
      <c r="P23" s="6">
        <v>100000</v>
      </c>
      <c r="Q23" s="23">
        <f t="shared" si="3"/>
        <v>10</v>
      </c>
      <c r="R23" s="5">
        <v>50000</v>
      </c>
      <c r="S23">
        <f t="shared" si="4"/>
        <v>5</v>
      </c>
      <c r="U23" s="5">
        <v>100000</v>
      </c>
      <c r="V23" s="48">
        <f t="shared" si="5"/>
        <v>10</v>
      </c>
    </row>
    <row r="24" customFormat="1" ht="44" customHeight="1" spans="1:22">
      <c r="A24" s="28"/>
      <c r="B24" s="28"/>
      <c r="C24" s="28"/>
      <c r="D24" s="28"/>
      <c r="E24" s="28"/>
      <c r="F24" s="27"/>
      <c r="G24" s="27"/>
      <c r="H24" s="30"/>
      <c r="I24" s="27"/>
      <c r="J24" s="27"/>
      <c r="K24" s="36"/>
      <c r="L24" s="37"/>
      <c r="M24" s="37"/>
      <c r="N24" s="30"/>
      <c r="O24" s="42"/>
      <c r="P24" s="6">
        <v>30000</v>
      </c>
      <c r="Q24" s="23">
        <f t="shared" si="3"/>
        <v>3</v>
      </c>
      <c r="R24" s="5">
        <v>24000</v>
      </c>
      <c r="S24">
        <f t="shared" si="4"/>
        <v>2.4</v>
      </c>
      <c r="U24" s="5">
        <v>24000</v>
      </c>
      <c r="V24" s="48">
        <f t="shared" si="5"/>
        <v>2.4</v>
      </c>
    </row>
    <row r="25" customFormat="1" ht="44" customHeight="1" spans="1:22">
      <c r="A25" s="28"/>
      <c r="B25" s="28"/>
      <c r="C25" s="28"/>
      <c r="D25" s="28"/>
      <c r="E25" s="28"/>
      <c r="F25" s="27"/>
      <c r="G25" s="27"/>
      <c r="H25" s="30"/>
      <c r="I25" s="27"/>
      <c r="J25" s="27"/>
      <c r="K25" s="36"/>
      <c r="L25" s="37"/>
      <c r="M25" s="37"/>
      <c r="N25" s="30"/>
      <c r="O25" s="43"/>
      <c r="P25" s="6">
        <v>30000</v>
      </c>
      <c r="Q25" s="23">
        <f t="shared" si="3"/>
        <v>3</v>
      </c>
      <c r="R25" s="5">
        <v>6000</v>
      </c>
      <c r="S25">
        <f t="shared" si="4"/>
        <v>0.6</v>
      </c>
      <c r="U25" s="5">
        <v>30000</v>
      </c>
      <c r="V25" s="48">
        <f t="shared" si="5"/>
        <v>3</v>
      </c>
    </row>
    <row r="26" customFormat="1" ht="44" customHeight="1" spans="1:22">
      <c r="A26" s="28"/>
      <c r="B26" s="28"/>
      <c r="C26" s="28"/>
      <c r="D26" s="28"/>
      <c r="E26" s="28"/>
      <c r="F26" s="27"/>
      <c r="G26" s="27"/>
      <c r="H26" s="30"/>
      <c r="I26" s="27"/>
      <c r="J26" s="27"/>
      <c r="K26" s="36"/>
      <c r="L26" s="37"/>
      <c r="M26" s="37"/>
      <c r="N26" s="30"/>
      <c r="O26" s="27"/>
      <c r="P26" s="6">
        <v>50000</v>
      </c>
      <c r="Q26" s="23">
        <f t="shared" si="3"/>
        <v>5</v>
      </c>
      <c r="R26" s="5">
        <v>50000</v>
      </c>
      <c r="S26">
        <f t="shared" si="4"/>
        <v>5</v>
      </c>
      <c r="U26" s="5">
        <v>50000</v>
      </c>
      <c r="V26" s="48">
        <f t="shared" si="5"/>
        <v>5</v>
      </c>
    </row>
    <row r="27" customFormat="1" ht="44" customHeight="1" spans="1:22">
      <c r="A27" s="28"/>
      <c r="B27" s="28"/>
      <c r="C27" s="28"/>
      <c r="D27" s="28"/>
      <c r="E27" s="28"/>
      <c r="F27" s="27"/>
      <c r="G27" s="27"/>
      <c r="H27" s="30"/>
      <c r="I27" s="27"/>
      <c r="J27" s="27"/>
      <c r="K27" s="36"/>
      <c r="L27" s="37"/>
      <c r="M27" s="37"/>
      <c r="N27" s="30"/>
      <c r="O27" s="27"/>
      <c r="P27" s="6">
        <v>30000</v>
      </c>
      <c r="Q27" s="23">
        <f t="shared" si="3"/>
        <v>3</v>
      </c>
      <c r="R27" s="5">
        <v>30000</v>
      </c>
      <c r="S27">
        <f t="shared" si="4"/>
        <v>3</v>
      </c>
      <c r="U27" s="5">
        <v>30000</v>
      </c>
      <c r="V27" s="48">
        <f t="shared" si="5"/>
        <v>3</v>
      </c>
    </row>
    <row r="28" customFormat="1" ht="44" customHeight="1" spans="1:22">
      <c r="A28" s="28"/>
      <c r="B28" s="28"/>
      <c r="C28" s="28"/>
      <c r="D28" s="28"/>
      <c r="E28" s="28"/>
      <c r="F28" s="27"/>
      <c r="G28" s="27"/>
      <c r="H28" s="30"/>
      <c r="I28" s="27"/>
      <c r="J28" s="27"/>
      <c r="K28" s="36"/>
      <c r="L28" s="37"/>
      <c r="M28" s="37"/>
      <c r="N28" s="30"/>
      <c r="O28" s="27"/>
      <c r="P28" s="6">
        <v>750000</v>
      </c>
      <c r="Q28" s="23">
        <f t="shared" si="3"/>
        <v>75</v>
      </c>
      <c r="R28" s="5">
        <v>250000</v>
      </c>
      <c r="S28">
        <f t="shared" si="4"/>
        <v>25</v>
      </c>
      <c r="U28" s="5">
        <v>250000</v>
      </c>
      <c r="V28" s="48">
        <f t="shared" si="5"/>
        <v>25</v>
      </c>
    </row>
    <row r="29" customFormat="1" ht="44" customHeight="1" spans="1:22">
      <c r="A29" s="28"/>
      <c r="B29" s="28"/>
      <c r="C29" s="28"/>
      <c r="D29" s="28"/>
      <c r="E29" s="28"/>
      <c r="F29" s="27"/>
      <c r="G29" s="27"/>
      <c r="H29" s="30"/>
      <c r="I29" s="27"/>
      <c r="J29" s="27"/>
      <c r="K29" s="36"/>
      <c r="L29" s="37"/>
      <c r="M29" s="37"/>
      <c r="N29" s="30"/>
      <c r="O29" s="27"/>
      <c r="P29" s="6">
        <v>215280</v>
      </c>
      <c r="Q29" s="23">
        <f t="shared" si="3"/>
        <v>21.528</v>
      </c>
      <c r="R29" s="5">
        <v>107640</v>
      </c>
      <c r="S29">
        <f t="shared" si="4"/>
        <v>10.764</v>
      </c>
      <c r="U29" s="5">
        <v>107640</v>
      </c>
      <c r="V29" s="48">
        <f t="shared" si="5"/>
        <v>10.764</v>
      </c>
    </row>
    <row r="30" customFormat="1" ht="44" customHeight="1" spans="1:22">
      <c r="A30" s="28"/>
      <c r="B30" s="28"/>
      <c r="C30" s="28"/>
      <c r="D30" s="28"/>
      <c r="E30" s="28"/>
      <c r="F30" s="27"/>
      <c r="G30" s="27"/>
      <c r="H30" s="30"/>
      <c r="I30" s="27"/>
      <c r="J30" s="27"/>
      <c r="K30" s="36"/>
      <c r="L30" s="37"/>
      <c r="M30" s="37"/>
      <c r="N30" s="30"/>
      <c r="O30" s="27"/>
      <c r="P30" s="6">
        <v>200000</v>
      </c>
      <c r="Q30" s="23">
        <f t="shared" si="3"/>
        <v>20</v>
      </c>
      <c r="R30" s="5">
        <v>200000</v>
      </c>
      <c r="S30">
        <f t="shared" si="4"/>
        <v>20</v>
      </c>
      <c r="U30" s="5">
        <v>200000</v>
      </c>
      <c r="V30" s="48">
        <f t="shared" si="5"/>
        <v>20</v>
      </c>
    </row>
    <row r="31" customFormat="1" ht="44" customHeight="1" spans="1:22">
      <c r="A31" s="28"/>
      <c r="B31" s="28"/>
      <c r="C31" s="28"/>
      <c r="D31" s="28"/>
      <c r="E31" s="28"/>
      <c r="F31" s="27"/>
      <c r="G31" s="27"/>
      <c r="H31" s="30"/>
      <c r="I31" s="27"/>
      <c r="J31" s="27"/>
      <c r="K31" s="36"/>
      <c r="L31" s="37"/>
      <c r="M31" s="37"/>
      <c r="N31" s="30"/>
      <c r="O31" s="27"/>
      <c r="P31" s="6">
        <v>100000</v>
      </c>
      <c r="Q31" s="23">
        <f t="shared" si="3"/>
        <v>10</v>
      </c>
      <c r="R31" s="5">
        <v>50000</v>
      </c>
      <c r="S31">
        <f t="shared" si="4"/>
        <v>5</v>
      </c>
      <c r="U31" s="5">
        <v>50000</v>
      </c>
      <c r="V31" s="48">
        <f t="shared" si="5"/>
        <v>5</v>
      </c>
    </row>
    <row r="32" customFormat="1" ht="44" customHeight="1" spans="1:22">
      <c r="A32" s="28"/>
      <c r="B32" s="28"/>
      <c r="C32" s="28"/>
      <c r="D32" s="28"/>
      <c r="E32" s="28"/>
      <c r="F32" s="27"/>
      <c r="G32" s="27"/>
      <c r="H32" s="30"/>
      <c r="I32" s="27"/>
      <c r="J32" s="27"/>
      <c r="K32" s="36"/>
      <c r="L32" s="37"/>
      <c r="M32" s="37"/>
      <c r="N32" s="30"/>
      <c r="O32" s="27"/>
      <c r="P32" s="6">
        <v>45000</v>
      </c>
      <c r="Q32" s="23">
        <f t="shared" si="3"/>
        <v>4.5</v>
      </c>
      <c r="R32" s="5">
        <v>45000</v>
      </c>
      <c r="S32">
        <f t="shared" si="4"/>
        <v>4.5</v>
      </c>
      <c r="U32" s="5">
        <v>45000</v>
      </c>
      <c r="V32" s="48">
        <f t="shared" si="5"/>
        <v>4.5</v>
      </c>
    </row>
    <row r="33" customFormat="1" spans="1:22">
      <c r="A33" s="28"/>
      <c r="B33" s="28"/>
      <c r="C33" s="28"/>
      <c r="D33" s="28"/>
      <c r="E33" s="28"/>
      <c r="F33" s="27"/>
      <c r="G33" s="27"/>
      <c r="H33" s="30"/>
      <c r="I33" s="27"/>
      <c r="J33" s="27"/>
      <c r="K33" s="36"/>
      <c r="L33" s="37"/>
      <c r="M33" s="37"/>
      <c r="N33" s="30"/>
      <c r="O33" s="27"/>
      <c r="P33" s="6">
        <v>700000</v>
      </c>
      <c r="Q33" s="23">
        <f t="shared" si="3"/>
        <v>70</v>
      </c>
      <c r="R33" s="5">
        <v>210000</v>
      </c>
      <c r="S33">
        <f t="shared" si="4"/>
        <v>21</v>
      </c>
      <c r="U33" s="5">
        <v>490000</v>
      </c>
      <c r="V33" s="48">
        <f t="shared" si="5"/>
        <v>49</v>
      </c>
    </row>
    <row r="34" customFormat="1" ht="44" customHeight="1" spans="1:22">
      <c r="A34" s="28"/>
      <c r="B34" s="28"/>
      <c r="C34" s="28"/>
      <c r="D34" s="28"/>
      <c r="E34" s="28"/>
      <c r="F34" s="27"/>
      <c r="G34" s="27"/>
      <c r="H34" s="30"/>
      <c r="I34" s="27"/>
      <c r="J34" s="27"/>
      <c r="K34" s="36"/>
      <c r="L34" s="37"/>
      <c r="M34" s="37"/>
      <c r="N34" s="30"/>
      <c r="O34" s="27"/>
      <c r="P34" s="6">
        <v>500000</v>
      </c>
      <c r="Q34" s="23">
        <f t="shared" si="3"/>
        <v>50</v>
      </c>
      <c r="R34" s="5">
        <v>150000</v>
      </c>
      <c r="S34">
        <f t="shared" si="4"/>
        <v>15</v>
      </c>
      <c r="U34" s="5">
        <v>350000</v>
      </c>
      <c r="V34" s="48">
        <f t="shared" si="5"/>
        <v>35</v>
      </c>
    </row>
    <row r="35" customFormat="1" ht="44" customHeight="1" spans="1:22">
      <c r="A35" s="28"/>
      <c r="B35" s="28"/>
      <c r="C35" s="28"/>
      <c r="D35" s="28"/>
      <c r="E35" s="28"/>
      <c r="F35" s="27"/>
      <c r="G35" s="27"/>
      <c r="H35" s="30"/>
      <c r="I35" s="27"/>
      <c r="J35" s="27"/>
      <c r="K35" s="36"/>
      <c r="L35" s="37"/>
      <c r="M35" s="37"/>
      <c r="N35" s="30"/>
      <c r="O35" s="27"/>
      <c r="P35" s="6">
        <v>250000</v>
      </c>
      <c r="Q35" s="23">
        <f t="shared" si="3"/>
        <v>25</v>
      </c>
      <c r="R35" s="5">
        <v>75000</v>
      </c>
      <c r="S35">
        <f t="shared" si="4"/>
        <v>7.5</v>
      </c>
      <c r="U35" s="5">
        <v>175000</v>
      </c>
      <c r="V35" s="48">
        <f t="shared" si="5"/>
        <v>17.5</v>
      </c>
    </row>
    <row r="36" customFormat="1" ht="44" customHeight="1" spans="1:22">
      <c r="A36" s="28"/>
      <c r="B36" s="28"/>
      <c r="C36" s="28"/>
      <c r="D36" s="28"/>
      <c r="E36" s="28"/>
      <c r="F36" s="27"/>
      <c r="G36" s="27"/>
      <c r="H36" s="30"/>
      <c r="I36" s="27"/>
      <c r="J36" s="27"/>
      <c r="K36" s="36"/>
      <c r="L36" s="37"/>
      <c r="M36" s="37"/>
      <c r="N36" s="30"/>
      <c r="O36" s="27"/>
      <c r="P36" s="6">
        <v>250000</v>
      </c>
      <c r="Q36" s="23">
        <f t="shared" si="3"/>
        <v>25</v>
      </c>
      <c r="R36" s="5">
        <v>75000</v>
      </c>
      <c r="S36">
        <f t="shared" si="4"/>
        <v>7.5</v>
      </c>
      <c r="U36" s="5">
        <v>175000</v>
      </c>
      <c r="V36" s="48">
        <f t="shared" si="5"/>
        <v>17.5</v>
      </c>
    </row>
    <row r="37" customFormat="1" ht="44" customHeight="1" spans="1:22">
      <c r="A37" s="28"/>
      <c r="B37" s="28"/>
      <c r="C37" s="28"/>
      <c r="D37" s="28"/>
      <c r="E37" s="28"/>
      <c r="F37" s="27"/>
      <c r="G37" s="27"/>
      <c r="H37" s="30"/>
      <c r="I37" s="27"/>
      <c r="J37" s="27"/>
      <c r="K37" s="36"/>
      <c r="L37" s="37"/>
      <c r="M37" s="37"/>
      <c r="N37" s="30"/>
      <c r="O37" s="27"/>
      <c r="P37" s="6">
        <v>320000</v>
      </c>
      <c r="Q37" s="23">
        <f t="shared" si="3"/>
        <v>32</v>
      </c>
      <c r="R37" s="5">
        <v>96000</v>
      </c>
      <c r="S37">
        <f t="shared" si="4"/>
        <v>9.6</v>
      </c>
      <c r="U37" s="5">
        <v>224000</v>
      </c>
      <c r="V37" s="48">
        <f t="shared" si="5"/>
        <v>22.4</v>
      </c>
    </row>
    <row r="38" customFormat="1" ht="44" customHeight="1" spans="1:22">
      <c r="A38" s="28"/>
      <c r="B38" s="28"/>
      <c r="C38" s="28"/>
      <c r="D38" s="28"/>
      <c r="E38" s="28"/>
      <c r="F38" s="27"/>
      <c r="G38" s="27"/>
      <c r="H38" s="30"/>
      <c r="I38" s="27"/>
      <c r="J38" s="27"/>
      <c r="K38" s="36"/>
      <c r="L38" s="37"/>
      <c r="M38" s="37"/>
      <c r="N38" s="30"/>
      <c r="O38" s="27"/>
      <c r="P38" s="6">
        <v>250000</v>
      </c>
      <c r="Q38" s="23">
        <f t="shared" si="3"/>
        <v>25</v>
      </c>
      <c r="R38" s="5">
        <v>75000</v>
      </c>
      <c r="S38">
        <f t="shared" si="4"/>
        <v>7.5</v>
      </c>
      <c r="U38" s="5">
        <v>175000</v>
      </c>
      <c r="V38" s="48">
        <f t="shared" si="5"/>
        <v>17.5</v>
      </c>
    </row>
    <row r="39" customFormat="1" ht="44" customHeight="1" spans="1:22">
      <c r="A39" s="28"/>
      <c r="B39" s="28"/>
      <c r="C39" s="28"/>
      <c r="D39" s="28"/>
      <c r="E39" s="28"/>
      <c r="F39" s="27"/>
      <c r="G39" s="27"/>
      <c r="H39" s="30"/>
      <c r="I39" s="27"/>
      <c r="J39" s="27"/>
      <c r="K39" s="36"/>
      <c r="L39" s="37"/>
      <c r="M39" s="37"/>
      <c r="N39" s="30"/>
      <c r="O39" s="27"/>
      <c r="P39" s="6">
        <v>250000</v>
      </c>
      <c r="Q39" s="23">
        <f t="shared" si="3"/>
        <v>25</v>
      </c>
      <c r="R39" s="5">
        <v>75000</v>
      </c>
      <c r="S39">
        <f t="shared" si="4"/>
        <v>7.5</v>
      </c>
      <c r="U39" s="5">
        <v>175000</v>
      </c>
      <c r="V39" s="48">
        <f t="shared" si="5"/>
        <v>17.5</v>
      </c>
    </row>
    <row r="40" customFormat="1" ht="44" customHeight="1" spans="1:22">
      <c r="A40" s="28"/>
      <c r="B40" s="28"/>
      <c r="C40" s="28"/>
      <c r="D40" s="28"/>
      <c r="E40" s="28"/>
      <c r="F40" s="27"/>
      <c r="G40" s="27"/>
      <c r="H40" s="30"/>
      <c r="I40" s="27"/>
      <c r="J40" s="27"/>
      <c r="K40" s="36"/>
      <c r="L40" s="37"/>
      <c r="M40" s="37"/>
      <c r="N40" s="30"/>
      <c r="O40" s="27"/>
      <c r="P40" s="6">
        <v>580000</v>
      </c>
      <c r="Q40" s="23">
        <f t="shared" si="3"/>
        <v>58</v>
      </c>
      <c r="R40" s="5">
        <v>174000</v>
      </c>
      <c r="S40">
        <f t="shared" si="4"/>
        <v>17.4</v>
      </c>
      <c r="U40" s="5">
        <v>406000</v>
      </c>
      <c r="V40" s="48">
        <f t="shared" si="5"/>
        <v>40.6</v>
      </c>
    </row>
    <row r="41" customFormat="1" ht="44" customHeight="1" spans="1:22">
      <c r="A41" s="28"/>
      <c r="B41" s="28"/>
      <c r="C41" s="28"/>
      <c r="D41" s="28"/>
      <c r="E41" s="28"/>
      <c r="F41" s="27"/>
      <c r="G41" s="27"/>
      <c r="H41" s="30"/>
      <c r="I41" s="27"/>
      <c r="J41" s="27"/>
      <c r="K41" s="36"/>
      <c r="L41" s="37"/>
      <c r="M41" s="37"/>
      <c r="N41" s="30"/>
      <c r="O41" s="27"/>
      <c r="P41" s="6">
        <v>48000</v>
      </c>
      <c r="Q41" s="23">
        <f t="shared" si="3"/>
        <v>4.8</v>
      </c>
      <c r="R41" s="5">
        <v>48000</v>
      </c>
      <c r="S41">
        <f t="shared" si="4"/>
        <v>4.8</v>
      </c>
      <c r="U41" s="5">
        <v>48000</v>
      </c>
      <c r="V41" s="48">
        <f t="shared" si="5"/>
        <v>4.8</v>
      </c>
    </row>
    <row r="42" customFormat="1" ht="44" customHeight="1" spans="1:22">
      <c r="A42" s="28"/>
      <c r="B42" s="28"/>
      <c r="C42" s="28"/>
      <c r="D42" s="28"/>
      <c r="E42" s="28"/>
      <c r="F42" s="27"/>
      <c r="G42" s="27"/>
      <c r="H42" s="30"/>
      <c r="I42" s="27"/>
      <c r="J42" s="27"/>
      <c r="K42" s="36"/>
      <c r="L42" s="37"/>
      <c r="M42" s="37"/>
      <c r="N42" s="30"/>
      <c r="O42" s="27"/>
      <c r="P42" s="6">
        <v>85000</v>
      </c>
      <c r="Q42" s="23">
        <f t="shared" si="3"/>
        <v>8.5</v>
      </c>
      <c r="R42" s="5">
        <v>40000</v>
      </c>
      <c r="S42">
        <f t="shared" si="4"/>
        <v>4</v>
      </c>
      <c r="U42" s="5">
        <v>40000</v>
      </c>
      <c r="V42" s="48">
        <f t="shared" si="5"/>
        <v>4</v>
      </c>
    </row>
    <row r="43" customFormat="1" ht="44" customHeight="1" spans="1:22">
      <c r="A43" s="28"/>
      <c r="B43" s="28"/>
      <c r="C43" s="28"/>
      <c r="D43" s="28"/>
      <c r="E43" s="28"/>
      <c r="F43" s="27"/>
      <c r="G43" s="27"/>
      <c r="H43" s="30"/>
      <c r="I43" s="27"/>
      <c r="J43" s="27"/>
      <c r="K43" s="36"/>
      <c r="L43" s="37"/>
      <c r="M43" s="37"/>
      <c r="N43" s="30"/>
      <c r="O43" s="27"/>
      <c r="P43" s="6">
        <v>50000</v>
      </c>
      <c r="Q43" s="23">
        <f t="shared" si="3"/>
        <v>5</v>
      </c>
      <c r="R43" s="5">
        <v>50000</v>
      </c>
      <c r="S43">
        <f t="shared" si="4"/>
        <v>5</v>
      </c>
      <c r="U43" s="5">
        <v>50000</v>
      </c>
      <c r="V43" s="48">
        <f t="shared" si="5"/>
        <v>5</v>
      </c>
    </row>
    <row r="44" customFormat="1" ht="44" customHeight="1" spans="1:22">
      <c r="A44" s="28"/>
      <c r="B44" s="28"/>
      <c r="C44" s="28"/>
      <c r="D44" s="28"/>
      <c r="E44" s="28"/>
      <c r="F44" s="27"/>
      <c r="G44" s="27"/>
      <c r="H44" s="30"/>
      <c r="I44" s="27"/>
      <c r="J44" s="27"/>
      <c r="K44" s="36"/>
      <c r="L44" s="37"/>
      <c r="M44" s="37"/>
      <c r="N44" s="30"/>
      <c r="O44" s="27"/>
      <c r="P44" s="6">
        <v>49000</v>
      </c>
      <c r="Q44" s="23">
        <f t="shared" si="3"/>
        <v>4.9</v>
      </c>
      <c r="R44" s="5">
        <v>49000</v>
      </c>
      <c r="S44">
        <f t="shared" si="4"/>
        <v>4.9</v>
      </c>
      <c r="U44" s="5">
        <v>49000</v>
      </c>
      <c r="V44" s="48">
        <f t="shared" si="5"/>
        <v>4.9</v>
      </c>
    </row>
    <row r="45" customFormat="1" ht="44" customHeight="1" spans="1:22">
      <c r="A45" s="28"/>
      <c r="B45" s="28"/>
      <c r="C45" s="28"/>
      <c r="D45" s="28"/>
      <c r="E45" s="28"/>
      <c r="F45" s="27"/>
      <c r="G45" s="27"/>
      <c r="H45" s="30"/>
      <c r="I45" s="27"/>
      <c r="J45" s="27"/>
      <c r="K45" s="36"/>
      <c r="L45" s="37"/>
      <c r="M45" s="37"/>
      <c r="N45" s="30"/>
      <c r="O45" s="27"/>
      <c r="P45" s="6">
        <v>296000</v>
      </c>
      <c r="Q45" s="23">
        <f t="shared" si="3"/>
        <v>29.6</v>
      </c>
      <c r="R45" s="5">
        <v>296000</v>
      </c>
      <c r="S45">
        <f t="shared" si="4"/>
        <v>29.6</v>
      </c>
      <c r="U45" s="5">
        <v>296000</v>
      </c>
      <c r="V45" s="48">
        <f t="shared" si="5"/>
        <v>29.6</v>
      </c>
    </row>
    <row r="46" customFormat="1" ht="44" customHeight="1" spans="1:22">
      <c r="A46" s="27"/>
      <c r="B46" s="28"/>
      <c r="C46" s="28"/>
      <c r="D46" s="29"/>
      <c r="E46" s="30"/>
      <c r="F46" s="27"/>
      <c r="G46" s="27"/>
      <c r="H46" s="30"/>
      <c r="I46" s="27"/>
      <c r="J46" s="27"/>
      <c r="K46" s="36"/>
      <c r="L46" s="37"/>
      <c r="M46" s="37"/>
      <c r="N46" s="30"/>
      <c r="O46" s="27"/>
      <c r="P46" s="6">
        <v>30000</v>
      </c>
      <c r="Q46" s="23">
        <f t="shared" si="3"/>
        <v>3</v>
      </c>
      <c r="R46" s="5">
        <v>30000</v>
      </c>
      <c r="S46">
        <f t="shared" si="4"/>
        <v>3</v>
      </c>
      <c r="U46" s="5">
        <v>30000</v>
      </c>
      <c r="V46" s="48">
        <f t="shared" si="5"/>
        <v>3</v>
      </c>
    </row>
    <row r="48" spans="1:17">
      <c r="A48" s="31"/>
      <c r="B48" s="32"/>
      <c r="C48" s="32"/>
      <c r="D48" s="33"/>
      <c r="E48" s="34"/>
      <c r="F48" s="35"/>
      <c r="G48" s="35"/>
      <c r="H48" s="34"/>
      <c r="I48" s="35"/>
      <c r="J48" s="35"/>
      <c r="K48" s="46"/>
      <c r="L48" s="47"/>
      <c r="M48" s="47"/>
      <c r="N48" s="47"/>
      <c r="O48" s="31"/>
      <c r="P48" s="31"/>
      <c r="Q48" s="49"/>
    </row>
    <row r="49" spans="1:17">
      <c r="A49" s="31"/>
      <c r="B49" s="32"/>
      <c r="C49" s="32"/>
      <c r="D49" s="33"/>
      <c r="E49" s="34"/>
      <c r="F49" s="35"/>
      <c r="G49" s="35"/>
      <c r="H49" s="34"/>
      <c r="I49" s="35"/>
      <c r="J49" s="35"/>
      <c r="K49" s="46"/>
      <c r="L49" s="47"/>
      <c r="M49" s="47"/>
      <c r="N49" s="47"/>
      <c r="O49" s="31"/>
      <c r="P49" s="31"/>
      <c r="Q49" s="49"/>
    </row>
    <row r="50" spans="1:17">
      <c r="A50" s="31"/>
      <c r="B50" s="32"/>
      <c r="C50" s="32"/>
      <c r="D50" s="33"/>
      <c r="E50" s="34"/>
      <c r="F50" s="35"/>
      <c r="G50" s="35"/>
      <c r="H50" s="34"/>
      <c r="I50" s="35"/>
      <c r="J50" s="35"/>
      <c r="K50" s="46"/>
      <c r="L50" s="47"/>
      <c r="M50" s="47"/>
      <c r="N50" s="47"/>
      <c r="O50" s="31"/>
      <c r="P50" s="31"/>
      <c r="Q50" s="49"/>
    </row>
    <row r="51" spans="1:17">
      <c r="A51" s="31"/>
      <c r="B51" s="32"/>
      <c r="C51" s="32"/>
      <c r="D51" s="33"/>
      <c r="E51" s="34"/>
      <c r="F51" s="35"/>
      <c r="G51" s="35"/>
      <c r="H51" s="34"/>
      <c r="I51" s="35"/>
      <c r="J51" s="35"/>
      <c r="K51" s="46"/>
      <c r="L51" s="47"/>
      <c r="M51" s="47"/>
      <c r="N51" s="47"/>
      <c r="O51" s="31"/>
      <c r="P51" s="31"/>
      <c r="Q51" s="49"/>
    </row>
    <row r="52" spans="1:17">
      <c r="A52" s="31"/>
      <c r="B52" s="32"/>
      <c r="C52" s="32"/>
      <c r="D52" s="33"/>
      <c r="E52" s="34"/>
      <c r="F52" s="35"/>
      <c r="G52" s="35"/>
      <c r="H52" s="34"/>
      <c r="I52" s="35"/>
      <c r="J52" s="35"/>
      <c r="K52" s="46"/>
      <c r="L52" s="47"/>
      <c r="M52" s="47"/>
      <c r="N52" s="47"/>
      <c r="O52" s="31"/>
      <c r="P52" s="31"/>
      <c r="Q52" s="49"/>
    </row>
    <row r="53" spans="1:17">
      <c r="A53" s="31"/>
      <c r="B53" s="32"/>
      <c r="C53" s="32"/>
      <c r="D53" s="33"/>
      <c r="E53" s="34"/>
      <c r="F53" s="35"/>
      <c r="G53" s="35"/>
      <c r="H53" s="34"/>
      <c r="I53" s="35"/>
      <c r="J53" s="35"/>
      <c r="K53" s="46"/>
      <c r="L53" s="47"/>
      <c r="M53" s="47"/>
      <c r="N53" s="47"/>
      <c r="O53" s="31"/>
      <c r="P53" s="31"/>
      <c r="Q53" s="49"/>
    </row>
    <row r="54" spans="1:17">
      <c r="A54" s="31"/>
      <c r="B54" s="32"/>
      <c r="C54" s="32"/>
      <c r="D54" s="33"/>
      <c r="E54" s="34"/>
      <c r="F54" s="35"/>
      <c r="G54" s="35"/>
      <c r="H54" s="34"/>
      <c r="I54" s="35"/>
      <c r="J54" s="35"/>
      <c r="K54" s="46"/>
      <c r="L54" s="47"/>
      <c r="M54" s="47"/>
      <c r="N54" s="47"/>
      <c r="O54" s="31"/>
      <c r="P54" s="31"/>
      <c r="Q54" s="49"/>
    </row>
    <row r="55" spans="1:17">
      <c r="A55" s="31"/>
      <c r="B55" s="32"/>
      <c r="C55" s="32"/>
      <c r="D55" s="33"/>
      <c r="E55" s="34"/>
      <c r="F55" s="35"/>
      <c r="G55" s="35"/>
      <c r="H55" s="34"/>
      <c r="I55" s="35"/>
      <c r="J55" s="35"/>
      <c r="K55" s="46"/>
      <c r="L55" s="47"/>
      <c r="M55" s="47"/>
      <c r="N55" s="47"/>
      <c r="O55" s="31"/>
      <c r="P55" s="31"/>
      <c r="Q55" s="49"/>
    </row>
  </sheetData>
  <autoFilter xmlns:etc="http://www.wps.cn/officeDocument/2017/etCustomData" ref="A2:V46" etc:filterBottomFollowUsedRange="0">
    <extLst/>
  </autoFilter>
  <mergeCells count="5">
    <mergeCell ref="A1:O1"/>
    <mergeCell ref="O6:O7"/>
    <mergeCell ref="O11:O12"/>
    <mergeCell ref="O14:O15"/>
    <mergeCell ref="O24:O25"/>
  </mergeCells>
  <pageMargins left="0.393055555555556" right="0.393055555555556" top="0.393055555555556" bottom="0.393055555555556" header="0" footer="0.393055555555556"/>
  <pageSetup paperSize="9" orientation="landscape" horizontalDpi="600"/>
  <headerFooter>
    <oddFooter>&amp;C第 &amp;P 页，共 &amp;N 页</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A1:AE34"/>
  <sheetViews>
    <sheetView zoomScale="90" zoomScaleNormal="90" workbookViewId="0">
      <pane xSplit="2" ySplit="1" topLeftCell="C21" activePane="bottomRight" state="frozen"/>
      <selection/>
      <selection pane="topRight"/>
      <selection pane="bottomLeft"/>
      <selection pane="bottomRight" activeCell="A2" sqref="A2:A26"/>
    </sheetView>
  </sheetViews>
  <sheetFormatPr defaultColWidth="9" defaultRowHeight="15.75"/>
  <cols>
    <col min="1" max="1" width="5.875" style="3"/>
    <col min="2" max="2" width="42.125" style="4"/>
    <col min="3" max="3" width="27.25" style="3"/>
    <col min="4" max="4" width="16.875" style="5"/>
    <col min="5" max="5" width="13.875" style="3"/>
    <col min="6" max="6" width="11.875" style="5"/>
    <col min="7" max="7" width="12.625" style="3"/>
    <col min="8" max="8" width="20.5" style="3"/>
    <col min="9" max="9" width="24.375" style="3"/>
    <col min="10" max="10" width="24.125" style="6"/>
    <col min="11" max="11" width="14.75" style="5"/>
    <col min="12" max="12" width="18.375" style="3"/>
    <col min="13" max="13" width="17.125" style="5"/>
    <col min="14" max="14" width="14.75" style="5"/>
    <col min="15" max="15" width="19.625" style="3"/>
    <col min="16" max="16" width="13.625" style="5"/>
    <col min="17" max="17" width="17.125" style="5"/>
    <col min="18" max="20" width="12.375" style="5"/>
    <col min="21" max="21" width="17.125" style="5"/>
    <col min="22" max="22" width="11.125" style="5"/>
    <col min="23" max="23" width="13.5" style="5"/>
    <col min="24" max="24" width="14.75" style="5"/>
    <col min="25" max="25" width="12.75" style="5"/>
    <col min="26" max="26" width="18.875" style="5"/>
    <col min="27" max="27" width="9.875" style="5"/>
    <col min="28" max="28" width="10" style="5"/>
    <col min="29" max="30" width="14.75" style="5"/>
    <col min="31" max="31" width="16.125" style="3"/>
  </cols>
  <sheetData>
    <row r="1" s="1" customFormat="1" ht="30" customHeight="1" spans="1:31">
      <c r="A1" s="7" t="s">
        <v>1</v>
      </c>
      <c r="B1" s="7" t="s">
        <v>2</v>
      </c>
      <c r="C1" s="7" t="s">
        <v>16</v>
      </c>
      <c r="D1" s="7" t="s">
        <v>4</v>
      </c>
      <c r="E1" s="7" t="s">
        <v>17</v>
      </c>
      <c r="F1" s="7" t="s">
        <v>5</v>
      </c>
      <c r="G1" s="7" t="s">
        <v>6</v>
      </c>
      <c r="H1" s="7" t="s">
        <v>7</v>
      </c>
      <c r="I1" s="10" t="s">
        <v>10</v>
      </c>
      <c r="J1" s="7" t="s">
        <v>18</v>
      </c>
      <c r="K1" s="10" t="s">
        <v>19</v>
      </c>
      <c r="L1" s="7" t="s">
        <v>9</v>
      </c>
      <c r="M1" s="7" t="s">
        <v>20</v>
      </c>
      <c r="N1" s="7" t="s">
        <v>21</v>
      </c>
      <c r="O1" s="7" t="s">
        <v>22</v>
      </c>
      <c r="P1" s="7" t="s">
        <v>14</v>
      </c>
      <c r="Q1" s="7" t="s">
        <v>23</v>
      </c>
      <c r="R1" s="7" t="s">
        <v>24</v>
      </c>
      <c r="S1" s="7" t="s">
        <v>25</v>
      </c>
      <c r="T1" s="7" t="s">
        <v>26</v>
      </c>
      <c r="U1" s="7" t="s">
        <v>27</v>
      </c>
      <c r="V1" s="7" t="s">
        <v>28</v>
      </c>
      <c r="W1" s="7" t="s">
        <v>29</v>
      </c>
      <c r="X1" s="7" t="s">
        <v>30</v>
      </c>
      <c r="Y1" s="10" t="s">
        <v>31</v>
      </c>
      <c r="Z1" s="7" t="s">
        <v>32</v>
      </c>
      <c r="AA1" s="7" t="s">
        <v>33</v>
      </c>
      <c r="AB1" s="7" t="s">
        <v>34</v>
      </c>
      <c r="AC1" s="7" t="s">
        <v>35</v>
      </c>
      <c r="AD1" s="7" t="s">
        <v>36</v>
      </c>
      <c r="AE1" s="1" t="s">
        <v>37</v>
      </c>
    </row>
    <row r="2" ht="48.75" customHeight="1" spans="1:31">
      <c r="A2" s="3">
        <v>1</v>
      </c>
      <c r="B2" s="3" t="s">
        <v>38</v>
      </c>
      <c r="C2" s="3" t="s">
        <v>39</v>
      </c>
      <c r="D2" s="3" t="s">
        <v>40</v>
      </c>
      <c r="E2" s="3" t="s">
        <v>41</v>
      </c>
      <c r="F2" s="3" t="s">
        <v>42</v>
      </c>
      <c r="G2" s="3" t="s">
        <v>43</v>
      </c>
      <c r="H2" s="3" t="s">
        <v>44</v>
      </c>
      <c r="I2" s="3" t="s">
        <v>45</v>
      </c>
      <c r="J2" s="6">
        <v>928000</v>
      </c>
      <c r="K2" s="5" t="s">
        <v>46</v>
      </c>
      <c r="L2" s="3" t="s">
        <v>41</v>
      </c>
      <c r="M2" s="6">
        <v>150000</v>
      </c>
      <c r="N2" s="6">
        <v>150000</v>
      </c>
      <c r="O2" s="3" t="s">
        <v>47</v>
      </c>
      <c r="P2" s="3" t="s">
        <v>48</v>
      </c>
      <c r="Q2" s="5">
        <v>42500</v>
      </c>
      <c r="R2" s="5">
        <v>0</v>
      </c>
      <c r="S2" s="5">
        <v>16500</v>
      </c>
      <c r="T2" s="5">
        <v>26000</v>
      </c>
      <c r="U2" s="5">
        <v>107500</v>
      </c>
      <c r="V2" s="5">
        <v>7500</v>
      </c>
      <c r="W2" s="5">
        <v>100000</v>
      </c>
      <c r="X2" s="5">
        <v>150000</v>
      </c>
      <c r="Y2" s="5">
        <v>20220325</v>
      </c>
      <c r="Z2" s="5">
        <v>19609.05</v>
      </c>
      <c r="AA2" s="5">
        <v>12109.05</v>
      </c>
      <c r="AB2" s="5">
        <v>7500</v>
      </c>
      <c r="AC2" s="3" t="s">
        <v>47</v>
      </c>
      <c r="AD2" s="5">
        <v>130390.95</v>
      </c>
      <c r="AE2" s="16">
        <v>44649</v>
      </c>
    </row>
    <row r="3" ht="48.75" customHeight="1" spans="1:31">
      <c r="A3" s="3">
        <v>2</v>
      </c>
      <c r="B3" s="4" t="s">
        <v>49</v>
      </c>
      <c r="C3" s="3" t="s">
        <v>39</v>
      </c>
      <c r="D3" s="3" t="s">
        <v>50</v>
      </c>
      <c r="E3" s="3" t="s">
        <v>51</v>
      </c>
      <c r="F3" s="5" t="s">
        <v>52</v>
      </c>
      <c r="G3" s="3" t="s">
        <v>53</v>
      </c>
      <c r="H3" s="3" t="s">
        <v>54</v>
      </c>
      <c r="I3" s="3" t="s">
        <v>55</v>
      </c>
      <c r="J3" s="6">
        <v>200000</v>
      </c>
      <c r="K3" s="5" t="s">
        <v>56</v>
      </c>
      <c r="L3" s="3" t="s">
        <v>51</v>
      </c>
      <c r="M3" s="5">
        <v>80000</v>
      </c>
      <c r="N3" s="5">
        <v>80000</v>
      </c>
      <c r="O3" s="3" t="s">
        <v>47</v>
      </c>
      <c r="P3" s="5" t="s">
        <v>57</v>
      </c>
      <c r="Q3" s="5">
        <v>12000</v>
      </c>
      <c r="R3" s="5">
        <v>6000</v>
      </c>
      <c r="S3" s="5">
        <v>4000</v>
      </c>
      <c r="T3" s="5">
        <v>2000</v>
      </c>
      <c r="U3" s="5">
        <v>68000</v>
      </c>
      <c r="V3" s="5">
        <v>4000</v>
      </c>
      <c r="W3" s="5">
        <v>64000</v>
      </c>
      <c r="X3" s="5">
        <v>80000</v>
      </c>
      <c r="Y3" s="5">
        <v>20220405</v>
      </c>
      <c r="Z3" s="5">
        <v>6609.71</v>
      </c>
      <c r="AA3" s="5">
        <v>2609.71</v>
      </c>
      <c r="AB3" s="5">
        <v>4000</v>
      </c>
      <c r="AC3" s="5" t="s">
        <v>47</v>
      </c>
      <c r="AD3" s="5">
        <v>73390.29</v>
      </c>
      <c r="AE3" s="16">
        <v>44663</v>
      </c>
    </row>
    <row r="4" ht="48.75" customHeight="1" spans="1:31">
      <c r="A4" s="3">
        <v>3</v>
      </c>
      <c r="B4" s="4" t="s">
        <v>58</v>
      </c>
      <c r="C4" s="3" t="s">
        <v>39</v>
      </c>
      <c r="D4" s="3" t="s">
        <v>59</v>
      </c>
      <c r="E4" s="3" t="s">
        <v>60</v>
      </c>
      <c r="F4" s="5" t="s">
        <v>61</v>
      </c>
      <c r="G4" s="3" t="s">
        <v>62</v>
      </c>
      <c r="H4" s="3" t="s">
        <v>63</v>
      </c>
      <c r="I4" s="3" t="s">
        <v>64</v>
      </c>
      <c r="J4" s="6">
        <v>150000</v>
      </c>
      <c r="K4" s="5" t="s">
        <v>65</v>
      </c>
      <c r="L4" s="3" t="s">
        <v>60</v>
      </c>
      <c r="M4" s="5">
        <v>150000</v>
      </c>
      <c r="N4" s="5">
        <v>150000</v>
      </c>
      <c r="O4" s="3" t="s">
        <v>47</v>
      </c>
      <c r="P4" s="5" t="s">
        <v>66</v>
      </c>
      <c r="Q4" s="5">
        <v>22500</v>
      </c>
      <c r="R4" s="5">
        <v>0</v>
      </c>
      <c r="S4" s="5">
        <v>22500</v>
      </c>
      <c r="T4" s="5">
        <v>0</v>
      </c>
      <c r="U4" s="5">
        <v>127500</v>
      </c>
      <c r="V4" s="5">
        <v>7500</v>
      </c>
      <c r="W4" s="5">
        <v>120000</v>
      </c>
      <c r="X4" s="5">
        <v>150000</v>
      </c>
      <c r="Y4" s="5">
        <v>20220412</v>
      </c>
      <c r="Z4" s="5">
        <v>12393.2</v>
      </c>
      <c r="AA4" s="5">
        <v>4893.2</v>
      </c>
      <c r="AB4" s="5">
        <v>7500</v>
      </c>
      <c r="AC4" s="5" t="s">
        <v>47</v>
      </c>
      <c r="AD4" s="5">
        <v>137606.8</v>
      </c>
      <c r="AE4" s="16">
        <v>44665</v>
      </c>
    </row>
    <row r="5" ht="48.75" customHeight="1" spans="1:31">
      <c r="A5" s="3">
        <v>4</v>
      </c>
      <c r="B5" s="4" t="s">
        <v>67</v>
      </c>
      <c r="C5" s="3" t="s">
        <v>39</v>
      </c>
      <c r="D5" s="3" t="s">
        <v>68</v>
      </c>
      <c r="E5" s="3" t="s">
        <v>69</v>
      </c>
      <c r="F5" s="5" t="s">
        <v>70</v>
      </c>
      <c r="G5" s="3" t="s">
        <v>71</v>
      </c>
      <c r="H5" s="3" t="s">
        <v>54</v>
      </c>
      <c r="I5" s="3" t="s">
        <v>72</v>
      </c>
      <c r="J5" s="6">
        <v>100000</v>
      </c>
      <c r="K5" s="5" t="s">
        <v>73</v>
      </c>
      <c r="L5" s="3" t="s">
        <v>69</v>
      </c>
      <c r="M5" s="5">
        <v>30000</v>
      </c>
      <c r="N5" s="5">
        <v>30000</v>
      </c>
      <c r="O5" s="3" t="s">
        <v>47</v>
      </c>
      <c r="P5" s="5" t="s">
        <v>74</v>
      </c>
      <c r="Q5" s="5">
        <v>6000</v>
      </c>
      <c r="R5" s="5">
        <v>0</v>
      </c>
      <c r="S5" s="5">
        <v>1000</v>
      </c>
      <c r="T5" s="5">
        <v>5000</v>
      </c>
      <c r="U5" s="5">
        <v>24000</v>
      </c>
      <c r="V5" s="5">
        <v>1500</v>
      </c>
      <c r="W5" s="5">
        <v>22500</v>
      </c>
      <c r="X5" s="5">
        <v>30000</v>
      </c>
      <c r="Y5" s="5">
        <v>20220428</v>
      </c>
      <c r="Z5" s="5">
        <v>2478.65</v>
      </c>
      <c r="AA5" s="5">
        <v>978.65</v>
      </c>
      <c r="AB5" s="5">
        <v>1500</v>
      </c>
      <c r="AC5" s="5" t="s">
        <v>47</v>
      </c>
      <c r="AD5" s="5">
        <v>27521.35</v>
      </c>
      <c r="AE5" s="16">
        <v>44701</v>
      </c>
    </row>
    <row r="6" ht="48.75" customHeight="1" spans="1:31">
      <c r="A6" s="3">
        <v>5</v>
      </c>
      <c r="B6" s="4" t="s">
        <v>75</v>
      </c>
      <c r="C6" s="3" t="s">
        <v>39</v>
      </c>
      <c r="D6" s="3" t="s">
        <v>76</v>
      </c>
      <c r="E6" s="3" t="s">
        <v>77</v>
      </c>
      <c r="F6" s="5" t="s">
        <v>78</v>
      </c>
      <c r="G6" s="3" t="s">
        <v>79</v>
      </c>
      <c r="H6" s="3" t="s">
        <v>80</v>
      </c>
      <c r="I6" s="3" t="s">
        <v>81</v>
      </c>
      <c r="J6" s="6">
        <v>10000</v>
      </c>
      <c r="K6" s="5" t="s">
        <v>82</v>
      </c>
      <c r="L6" s="3" t="s">
        <v>77</v>
      </c>
      <c r="M6" s="5">
        <v>10000</v>
      </c>
      <c r="N6" s="5">
        <v>10000</v>
      </c>
      <c r="O6" s="3" t="s">
        <v>47</v>
      </c>
      <c r="P6" s="5" t="s">
        <v>83</v>
      </c>
      <c r="Q6" s="5">
        <v>3500</v>
      </c>
      <c r="R6" s="5">
        <v>0</v>
      </c>
      <c r="S6" s="5">
        <v>3000</v>
      </c>
      <c r="T6" s="5">
        <v>500</v>
      </c>
      <c r="U6" s="5">
        <v>6500</v>
      </c>
      <c r="V6" s="5">
        <v>500</v>
      </c>
      <c r="W6" s="5">
        <v>6000</v>
      </c>
      <c r="X6" s="5">
        <v>10000</v>
      </c>
      <c r="Y6" s="5">
        <v>20220517</v>
      </c>
      <c r="Z6" s="5">
        <v>826.22</v>
      </c>
      <c r="AA6" s="5">
        <v>326.22</v>
      </c>
      <c r="AB6" s="5">
        <v>500</v>
      </c>
      <c r="AC6" s="5" t="s">
        <v>47</v>
      </c>
      <c r="AD6" s="5">
        <v>9173.78</v>
      </c>
      <c r="AE6" s="16">
        <v>44706</v>
      </c>
    </row>
    <row r="7" ht="48.75" customHeight="1" spans="1:31">
      <c r="A7" s="3">
        <v>6</v>
      </c>
      <c r="B7" s="4" t="s">
        <v>84</v>
      </c>
      <c r="C7" s="3" t="s">
        <v>39</v>
      </c>
      <c r="D7" s="3" t="s">
        <v>85</v>
      </c>
      <c r="E7" s="3" t="s">
        <v>86</v>
      </c>
      <c r="F7" s="5" t="s">
        <v>87</v>
      </c>
      <c r="G7" s="3" t="s">
        <v>88</v>
      </c>
      <c r="H7" s="3" t="s">
        <v>89</v>
      </c>
      <c r="I7" s="3" t="s">
        <v>90</v>
      </c>
      <c r="J7" s="6">
        <v>149500</v>
      </c>
      <c r="K7" s="11">
        <v>20220616</v>
      </c>
      <c r="L7" s="3" t="s">
        <v>86</v>
      </c>
      <c r="M7" s="5">
        <v>59500</v>
      </c>
      <c r="N7" s="5">
        <v>59500</v>
      </c>
      <c r="O7" s="3" t="s">
        <v>47</v>
      </c>
      <c r="P7" s="5" t="s">
        <v>91</v>
      </c>
      <c r="Q7" s="5">
        <f>SUM(R7:T7)</f>
        <v>9000</v>
      </c>
      <c r="R7" s="5">
        <v>0</v>
      </c>
      <c r="S7" s="5">
        <v>3000</v>
      </c>
      <c r="T7" s="5">
        <v>6000</v>
      </c>
      <c r="U7" s="5">
        <f>V7+W7</f>
        <v>50500</v>
      </c>
      <c r="V7" s="5">
        <v>3000</v>
      </c>
      <c r="W7" s="5">
        <v>47500</v>
      </c>
      <c r="X7" s="5">
        <f>Q7+U7</f>
        <v>59500</v>
      </c>
      <c r="Y7" s="5">
        <v>20220908</v>
      </c>
      <c r="Z7" s="5">
        <f t="shared" ref="Z7:Z26" si="0">AA7+AB7</f>
        <v>2238.47</v>
      </c>
      <c r="AA7" s="5">
        <v>1940.97</v>
      </c>
      <c r="AB7" s="5">
        <v>297.5</v>
      </c>
      <c r="AC7" s="5" t="s">
        <v>47</v>
      </c>
      <c r="AD7" s="5">
        <f>X7-Z7</f>
        <v>57261.53</v>
      </c>
      <c r="AE7" s="16">
        <v>44812</v>
      </c>
    </row>
    <row r="8" ht="48.75" customHeight="1" spans="1:31">
      <c r="A8" s="3">
        <v>7</v>
      </c>
      <c r="B8" s="4" t="s">
        <v>92</v>
      </c>
      <c r="C8" s="3" t="s">
        <v>39</v>
      </c>
      <c r="D8" s="3" t="s">
        <v>93</v>
      </c>
      <c r="E8" s="3" t="s">
        <v>94</v>
      </c>
      <c r="F8" s="5" t="s">
        <v>95</v>
      </c>
      <c r="G8" s="3" t="s">
        <v>96</v>
      </c>
      <c r="H8" s="3" t="s">
        <v>97</v>
      </c>
      <c r="I8" s="3" t="s">
        <v>98</v>
      </c>
      <c r="J8" s="6">
        <v>49000</v>
      </c>
      <c r="K8" s="11" t="s">
        <v>99</v>
      </c>
      <c r="L8" s="3" t="s">
        <v>94</v>
      </c>
      <c r="M8" s="5">
        <v>49000</v>
      </c>
      <c r="N8" s="5">
        <f>SUM(Q8,U8)</f>
        <v>49000</v>
      </c>
      <c r="O8" s="3" t="s">
        <v>47</v>
      </c>
      <c r="P8" s="12" t="s">
        <v>100</v>
      </c>
      <c r="Q8" s="5">
        <f>SUM(R8,S8,T8)</f>
        <v>7550</v>
      </c>
      <c r="R8" s="5">
        <v>0</v>
      </c>
      <c r="S8" s="5">
        <v>3550</v>
      </c>
      <c r="T8" s="5">
        <v>4000</v>
      </c>
      <c r="U8" s="5">
        <f>SUM(V8,W8)</f>
        <v>41450</v>
      </c>
      <c r="V8" s="5">
        <v>2450</v>
      </c>
      <c r="W8" s="5">
        <v>39000</v>
      </c>
      <c r="X8" s="5">
        <f>SUM(Q8,U8)</f>
        <v>49000</v>
      </c>
      <c r="Y8" s="5">
        <v>20220916</v>
      </c>
      <c r="Z8" s="5">
        <f t="shared" si="0"/>
        <v>4048.44</v>
      </c>
      <c r="AA8" s="5">
        <v>1598.44</v>
      </c>
      <c r="AB8" s="5">
        <f>M8*0.05</f>
        <v>2450</v>
      </c>
      <c r="AC8" s="5" t="s">
        <v>47</v>
      </c>
      <c r="AD8" s="5">
        <f>SUM(X8-AA8,AB8)</f>
        <v>49851.56</v>
      </c>
      <c r="AE8" s="17">
        <v>44820</v>
      </c>
    </row>
    <row r="9" ht="48.75" customHeight="1" spans="1:31">
      <c r="A9" s="3">
        <v>8</v>
      </c>
      <c r="B9" s="4" t="s">
        <v>101</v>
      </c>
      <c r="C9" s="3" t="s">
        <v>39</v>
      </c>
      <c r="D9" s="3" t="s">
        <v>102</v>
      </c>
      <c r="E9" s="3" t="s">
        <v>103</v>
      </c>
      <c r="F9" s="5" t="s">
        <v>104</v>
      </c>
      <c r="G9" s="3" t="s">
        <v>96</v>
      </c>
      <c r="H9" s="3" t="s">
        <v>97</v>
      </c>
      <c r="I9" s="3" t="s">
        <v>105</v>
      </c>
      <c r="J9" s="6">
        <v>100000</v>
      </c>
      <c r="K9" s="11">
        <v>20220623</v>
      </c>
      <c r="L9" s="3" t="s">
        <v>103</v>
      </c>
      <c r="M9" s="5">
        <f>SUM(Q9,U9)</f>
        <v>50000</v>
      </c>
      <c r="N9" s="5">
        <v>50000</v>
      </c>
      <c r="O9" s="3" t="s">
        <v>47</v>
      </c>
      <c r="P9" s="12" t="s">
        <v>106</v>
      </c>
      <c r="Q9" s="5">
        <f>SUM(R9,S9,T9)</f>
        <v>7500</v>
      </c>
      <c r="R9" s="5">
        <v>0</v>
      </c>
      <c r="S9" s="5">
        <v>3500</v>
      </c>
      <c r="T9" s="5">
        <v>4000</v>
      </c>
      <c r="U9" s="5">
        <f>SUM(V9,W9)</f>
        <v>42500</v>
      </c>
      <c r="V9" s="5">
        <v>2500</v>
      </c>
      <c r="W9" s="5">
        <v>40000</v>
      </c>
      <c r="X9" s="5">
        <f>SUM(Q9,U9)</f>
        <v>50000</v>
      </c>
      <c r="Y9" s="5">
        <v>20220916</v>
      </c>
      <c r="Z9" s="5">
        <f t="shared" si="0"/>
        <v>4131.07</v>
      </c>
      <c r="AA9" s="5">
        <v>1631.07</v>
      </c>
      <c r="AB9" s="5">
        <f>M9*0.05</f>
        <v>2500</v>
      </c>
      <c r="AC9" s="5" t="s">
        <v>47</v>
      </c>
      <c r="AD9" s="5">
        <f>SUM(X9-AA9-AB9)</f>
        <v>45868.93</v>
      </c>
      <c r="AE9" s="17">
        <v>44820</v>
      </c>
    </row>
    <row r="10" ht="48.75" customHeight="1" spans="1:31">
      <c r="A10" s="3">
        <v>9</v>
      </c>
      <c r="B10" s="4" t="s">
        <v>107</v>
      </c>
      <c r="C10" s="3" t="s">
        <v>39</v>
      </c>
      <c r="D10" s="3" t="s">
        <v>108</v>
      </c>
      <c r="E10" s="3" t="s">
        <v>109</v>
      </c>
      <c r="F10" s="5" t="s">
        <v>110</v>
      </c>
      <c r="G10" s="3" t="s">
        <v>111</v>
      </c>
      <c r="H10" s="3" t="s">
        <v>112</v>
      </c>
      <c r="I10" s="3" t="s">
        <v>98</v>
      </c>
      <c r="J10" s="6">
        <v>49000</v>
      </c>
      <c r="K10" s="5">
        <v>20220726</v>
      </c>
      <c r="L10" s="3" t="s">
        <v>109</v>
      </c>
      <c r="M10" s="5">
        <v>24500</v>
      </c>
      <c r="N10" s="5">
        <v>24500</v>
      </c>
      <c r="O10" s="3" t="s">
        <v>47</v>
      </c>
      <c r="P10" s="5" t="s">
        <v>113</v>
      </c>
      <c r="Q10" s="5">
        <f>SUM(R10,S10,T10)</f>
        <v>7000</v>
      </c>
      <c r="R10" s="5">
        <v>0</v>
      </c>
      <c r="S10" s="5">
        <v>1000</v>
      </c>
      <c r="T10" s="5">
        <v>6000</v>
      </c>
      <c r="U10" s="5">
        <f>SUM(V10,W10)</f>
        <v>17500</v>
      </c>
      <c r="V10" s="5">
        <v>1225</v>
      </c>
      <c r="W10" s="5">
        <v>16275</v>
      </c>
      <c r="X10" s="5">
        <f>SUM(Q10,U10)</f>
        <v>24500</v>
      </c>
      <c r="Y10" s="5">
        <v>20220926</v>
      </c>
      <c r="Z10" s="5">
        <f t="shared" si="0"/>
        <v>2024.22</v>
      </c>
      <c r="AA10" s="5">
        <v>799.22</v>
      </c>
      <c r="AB10" s="5">
        <f>M10*0.05</f>
        <v>1225</v>
      </c>
      <c r="AC10" s="5" t="s">
        <v>47</v>
      </c>
      <c r="AD10" s="5">
        <f>SUM(X10-AA10-AB10)</f>
        <v>22475.78</v>
      </c>
      <c r="AE10" s="16">
        <v>44830</v>
      </c>
    </row>
    <row r="11" ht="48.75" customHeight="1" spans="1:31">
      <c r="A11" s="3">
        <v>10</v>
      </c>
      <c r="B11" s="4" t="s">
        <v>114</v>
      </c>
      <c r="C11" s="3" t="s">
        <v>39</v>
      </c>
      <c r="D11" s="3" t="s">
        <v>115</v>
      </c>
      <c r="E11" s="3" t="s">
        <v>116</v>
      </c>
      <c r="F11" s="5" t="s">
        <v>117</v>
      </c>
      <c r="G11" s="3" t="s">
        <v>118</v>
      </c>
      <c r="H11" s="3" t="s">
        <v>112</v>
      </c>
      <c r="I11" s="3" t="s">
        <v>119</v>
      </c>
      <c r="J11" s="6">
        <v>148000</v>
      </c>
      <c r="K11" s="5">
        <v>20220906</v>
      </c>
      <c r="L11" s="3" t="s">
        <v>116</v>
      </c>
      <c r="M11" s="5">
        <v>74000</v>
      </c>
      <c r="N11" s="5">
        <v>74000</v>
      </c>
      <c r="O11" s="3" t="s">
        <v>47</v>
      </c>
      <c r="P11" s="5" t="s">
        <v>120</v>
      </c>
      <c r="Q11" s="5">
        <f>SUM(R11,S11,T11)</f>
        <v>11100</v>
      </c>
      <c r="R11" s="5">
        <v>0</v>
      </c>
      <c r="S11" s="5">
        <v>6100</v>
      </c>
      <c r="T11" s="5">
        <v>5000</v>
      </c>
      <c r="U11" s="5">
        <f>SUM(V11,W11)</f>
        <v>62900</v>
      </c>
      <c r="V11" s="5">
        <v>3700</v>
      </c>
      <c r="W11" s="5">
        <v>59200</v>
      </c>
      <c r="X11" s="5">
        <f>SUM(Q11,U11)</f>
        <v>74000</v>
      </c>
      <c r="Y11" s="5">
        <v>20220926</v>
      </c>
      <c r="Z11" s="5">
        <f t="shared" si="0"/>
        <v>6113.98</v>
      </c>
      <c r="AA11" s="5">
        <v>2413.98</v>
      </c>
      <c r="AB11" s="5">
        <v>3700</v>
      </c>
      <c r="AC11" s="5" t="s">
        <v>47</v>
      </c>
      <c r="AD11" s="5">
        <f>SUM(X11-AA11-AB11)</f>
        <v>67886.02</v>
      </c>
      <c r="AE11" s="16">
        <v>44830</v>
      </c>
    </row>
    <row r="12" ht="48.75" customHeight="1" spans="1:31">
      <c r="A12" s="3">
        <v>11</v>
      </c>
      <c r="B12" s="4" t="s">
        <v>121</v>
      </c>
      <c r="C12" s="3" t="s">
        <v>39</v>
      </c>
      <c r="D12" s="3" t="s">
        <v>122</v>
      </c>
      <c r="E12" s="3" t="s">
        <v>123</v>
      </c>
      <c r="F12" s="5" t="s">
        <v>124</v>
      </c>
      <c r="G12" s="3" t="s">
        <v>125</v>
      </c>
      <c r="H12" s="3" t="s">
        <v>63</v>
      </c>
      <c r="I12" s="3" t="s">
        <v>126</v>
      </c>
      <c r="J12" s="6">
        <v>80000</v>
      </c>
      <c r="K12" s="5">
        <v>20220930</v>
      </c>
      <c r="L12" s="3" t="s">
        <v>123</v>
      </c>
      <c r="M12" s="5">
        <v>80000</v>
      </c>
      <c r="N12" s="5">
        <v>80000</v>
      </c>
      <c r="O12" s="3" t="s">
        <v>47</v>
      </c>
      <c r="P12" s="5" t="s">
        <v>127</v>
      </c>
      <c r="Q12" s="5">
        <v>40000</v>
      </c>
      <c r="R12" s="5">
        <v>0</v>
      </c>
      <c r="S12" s="5">
        <v>36000</v>
      </c>
      <c r="T12" s="5">
        <v>4000</v>
      </c>
      <c r="U12" s="5">
        <f>SUM(V12,W12)</f>
        <v>40000</v>
      </c>
      <c r="V12" s="5">
        <v>4000</v>
      </c>
      <c r="W12" s="5">
        <v>36000</v>
      </c>
      <c r="X12" s="5">
        <f>SUM(Q12,U12)</f>
        <v>80000</v>
      </c>
      <c r="Y12" s="5">
        <v>20221017</v>
      </c>
      <c r="Z12" s="5">
        <f t="shared" si="0"/>
        <v>2609.71</v>
      </c>
      <c r="AA12" s="5">
        <v>2330.1</v>
      </c>
      <c r="AB12" s="5">
        <v>279.61</v>
      </c>
      <c r="AC12" s="5" t="s">
        <v>47</v>
      </c>
      <c r="AD12" s="18">
        <f t="shared" ref="AD12:AD27" si="1">X12-AA12-AB12</f>
        <v>77390.29</v>
      </c>
      <c r="AE12" s="3" t="s">
        <v>128</v>
      </c>
    </row>
    <row r="13" s="2" customFormat="1" ht="48.75" customHeight="1" spans="1:31">
      <c r="A13" s="3">
        <v>12</v>
      </c>
      <c r="B13" s="2" t="s">
        <v>129</v>
      </c>
      <c r="C13" s="2" t="s">
        <v>39</v>
      </c>
      <c r="D13" s="2" t="s">
        <v>130</v>
      </c>
      <c r="E13" s="2" t="s">
        <v>131</v>
      </c>
      <c r="F13" s="2" t="s">
        <v>132</v>
      </c>
      <c r="G13" s="2" t="s">
        <v>133</v>
      </c>
      <c r="H13" s="3" t="s">
        <v>63</v>
      </c>
      <c r="I13" s="13" t="s">
        <v>134</v>
      </c>
      <c r="J13" s="14">
        <v>700000</v>
      </c>
      <c r="K13" s="1">
        <v>20221022</v>
      </c>
      <c r="L13" s="2" t="s">
        <v>131</v>
      </c>
      <c r="M13" s="1">
        <v>280000</v>
      </c>
      <c r="N13" s="1">
        <v>280000</v>
      </c>
      <c r="O13" s="2" t="s">
        <v>47</v>
      </c>
      <c r="P13" s="2" t="s">
        <v>135</v>
      </c>
      <c r="Q13" s="1">
        <v>66000</v>
      </c>
      <c r="R13" s="1">
        <v>0</v>
      </c>
      <c r="S13" s="1">
        <v>66000</v>
      </c>
      <c r="T13" s="1">
        <v>0</v>
      </c>
      <c r="U13" s="1">
        <v>214000</v>
      </c>
      <c r="V13" s="1">
        <f>X13*0.05</f>
        <v>14000</v>
      </c>
      <c r="W13" s="1">
        <v>200000</v>
      </c>
      <c r="X13" s="1">
        <f t="shared" ref="X13:X27" si="2">Q13+U13</f>
        <v>280000</v>
      </c>
      <c r="Y13" s="1">
        <v>20221111</v>
      </c>
      <c r="Z13" s="18">
        <f t="shared" si="0"/>
        <v>23133.9805825243</v>
      </c>
      <c r="AA13" s="18">
        <v>9133.98058252427</v>
      </c>
      <c r="AB13" s="19">
        <f t="shared" ref="AB13:AB24" si="3">M13*0.05</f>
        <v>14000</v>
      </c>
      <c r="AC13" s="5" t="s">
        <v>47</v>
      </c>
      <c r="AD13" s="18">
        <f t="shared" si="1"/>
        <v>256866.019417476</v>
      </c>
      <c r="AE13" s="20" t="s">
        <v>136</v>
      </c>
    </row>
    <row r="14" s="2" customFormat="1" ht="48.75" customHeight="1" spans="1:31">
      <c r="A14" s="3">
        <v>13</v>
      </c>
      <c r="B14" s="2" t="s">
        <v>137</v>
      </c>
      <c r="C14" s="2" t="s">
        <v>39</v>
      </c>
      <c r="D14" s="2" t="s">
        <v>138</v>
      </c>
      <c r="E14" s="2" t="s">
        <v>131</v>
      </c>
      <c r="F14" s="2" t="s">
        <v>132</v>
      </c>
      <c r="G14" s="2" t="s">
        <v>139</v>
      </c>
      <c r="H14" s="3" t="s">
        <v>63</v>
      </c>
      <c r="I14" s="13" t="s">
        <v>140</v>
      </c>
      <c r="J14" s="14">
        <v>500000</v>
      </c>
      <c r="K14" s="1">
        <v>20221012</v>
      </c>
      <c r="L14" s="2" t="s">
        <v>131</v>
      </c>
      <c r="M14" s="1">
        <v>200000</v>
      </c>
      <c r="N14" s="1">
        <v>200000</v>
      </c>
      <c r="O14" s="2" t="s">
        <v>47</v>
      </c>
      <c r="P14" s="2" t="s">
        <v>141</v>
      </c>
      <c r="Q14" s="1">
        <v>100000</v>
      </c>
      <c r="R14" s="1">
        <v>0</v>
      </c>
      <c r="S14" s="1">
        <v>90000</v>
      </c>
      <c r="T14" s="1">
        <v>10000</v>
      </c>
      <c r="U14" s="1">
        <v>100000</v>
      </c>
      <c r="V14" s="1">
        <f>X14*0.05</f>
        <v>10000</v>
      </c>
      <c r="W14" s="1">
        <v>90000</v>
      </c>
      <c r="X14" s="1">
        <f t="shared" si="2"/>
        <v>200000</v>
      </c>
      <c r="Y14" s="1">
        <v>20221111</v>
      </c>
      <c r="Z14" s="18">
        <f t="shared" si="0"/>
        <v>16524.2718446602</v>
      </c>
      <c r="AA14" s="18">
        <v>6524.2718446602</v>
      </c>
      <c r="AB14" s="19">
        <f t="shared" si="3"/>
        <v>10000</v>
      </c>
      <c r="AC14" s="5" t="s">
        <v>47</v>
      </c>
      <c r="AD14" s="18">
        <f t="shared" si="1"/>
        <v>183475.72815534</v>
      </c>
      <c r="AE14" s="20" t="s">
        <v>136</v>
      </c>
    </row>
    <row r="15" s="2" customFormat="1" ht="48.75" customHeight="1" spans="1:31">
      <c r="A15" s="3">
        <v>14</v>
      </c>
      <c r="B15" s="2" t="s">
        <v>142</v>
      </c>
      <c r="C15" s="2" t="s">
        <v>39</v>
      </c>
      <c r="D15" s="2" t="s">
        <v>143</v>
      </c>
      <c r="E15" s="2" t="s">
        <v>131</v>
      </c>
      <c r="F15" s="2" t="s">
        <v>132</v>
      </c>
      <c r="G15" s="2" t="s">
        <v>144</v>
      </c>
      <c r="H15" s="3" t="s">
        <v>63</v>
      </c>
      <c r="I15" s="13" t="s">
        <v>145</v>
      </c>
      <c r="J15" s="14">
        <v>250000</v>
      </c>
      <c r="K15" s="1">
        <v>20221012</v>
      </c>
      <c r="L15" s="2" t="s">
        <v>131</v>
      </c>
      <c r="M15" s="1">
        <v>100000</v>
      </c>
      <c r="N15" s="1">
        <v>100000</v>
      </c>
      <c r="O15" s="2" t="s">
        <v>47</v>
      </c>
      <c r="P15" s="2" t="s">
        <v>146</v>
      </c>
      <c r="Q15" s="1">
        <v>40000</v>
      </c>
      <c r="R15" s="1">
        <v>0</v>
      </c>
      <c r="S15" s="1">
        <v>31000</v>
      </c>
      <c r="T15" s="1">
        <v>9000</v>
      </c>
      <c r="U15" s="1">
        <v>60000</v>
      </c>
      <c r="V15" s="1">
        <f>X15*0.05</f>
        <v>5000</v>
      </c>
      <c r="W15" s="1">
        <v>55000</v>
      </c>
      <c r="X15" s="1">
        <f t="shared" si="2"/>
        <v>100000</v>
      </c>
      <c r="Y15" s="1">
        <v>20221111</v>
      </c>
      <c r="Z15" s="18">
        <f t="shared" si="0"/>
        <v>8262.1359223301</v>
      </c>
      <c r="AA15" s="18">
        <v>3262.1359223301</v>
      </c>
      <c r="AB15" s="19">
        <f t="shared" si="3"/>
        <v>5000</v>
      </c>
      <c r="AC15" s="5" t="s">
        <v>47</v>
      </c>
      <c r="AD15" s="18">
        <f t="shared" si="1"/>
        <v>91737.8640776699</v>
      </c>
      <c r="AE15" s="20" t="s">
        <v>136</v>
      </c>
    </row>
    <row r="16" s="2" customFormat="1" ht="48.75" customHeight="1" spans="1:31">
      <c r="A16" s="3">
        <v>15</v>
      </c>
      <c r="B16" s="2" t="s">
        <v>147</v>
      </c>
      <c r="C16" s="2" t="s">
        <v>39</v>
      </c>
      <c r="D16" s="2" t="s">
        <v>148</v>
      </c>
      <c r="E16" s="2" t="s">
        <v>131</v>
      </c>
      <c r="F16" s="2" t="s">
        <v>149</v>
      </c>
      <c r="G16" s="2" t="s">
        <v>150</v>
      </c>
      <c r="H16" s="3" t="s">
        <v>63</v>
      </c>
      <c r="I16" s="13" t="s">
        <v>145</v>
      </c>
      <c r="J16" s="14">
        <v>250000</v>
      </c>
      <c r="K16" s="1">
        <v>20221012</v>
      </c>
      <c r="L16" s="2" t="s">
        <v>131</v>
      </c>
      <c r="M16" s="1">
        <v>100000</v>
      </c>
      <c r="N16" s="1">
        <v>100000</v>
      </c>
      <c r="O16" s="2" t="s">
        <v>47</v>
      </c>
      <c r="P16" s="2" t="s">
        <v>151</v>
      </c>
      <c r="Q16" s="1">
        <v>40000</v>
      </c>
      <c r="R16" s="1">
        <v>0</v>
      </c>
      <c r="S16" s="1">
        <v>31000</v>
      </c>
      <c r="T16" s="1">
        <v>9000</v>
      </c>
      <c r="U16" s="1">
        <v>60000</v>
      </c>
      <c r="V16" s="1">
        <f t="shared" ref="V16:V27" si="4">M16*0.05</f>
        <v>5000</v>
      </c>
      <c r="W16" s="1">
        <v>55000</v>
      </c>
      <c r="X16" s="1">
        <f t="shared" si="2"/>
        <v>100000</v>
      </c>
      <c r="Y16" s="1">
        <v>20221111</v>
      </c>
      <c r="Z16" s="18">
        <f t="shared" si="0"/>
        <v>8262.1359223301</v>
      </c>
      <c r="AA16" s="18">
        <v>3262.1359223301</v>
      </c>
      <c r="AB16" s="19">
        <f t="shared" si="3"/>
        <v>5000</v>
      </c>
      <c r="AC16" s="5" t="s">
        <v>47</v>
      </c>
      <c r="AD16" s="18">
        <f t="shared" si="1"/>
        <v>91737.8640776699</v>
      </c>
      <c r="AE16" s="20" t="s">
        <v>136</v>
      </c>
    </row>
    <row r="17" s="2" customFormat="1" ht="48.75" customHeight="1" spans="1:31">
      <c r="A17" s="3">
        <v>16</v>
      </c>
      <c r="B17" s="2" t="s">
        <v>152</v>
      </c>
      <c r="C17" s="2" t="s">
        <v>39</v>
      </c>
      <c r="D17" s="2" t="s">
        <v>153</v>
      </c>
      <c r="E17" s="2" t="s">
        <v>131</v>
      </c>
      <c r="F17" s="2" t="s">
        <v>132</v>
      </c>
      <c r="G17" s="2" t="s">
        <v>96</v>
      </c>
      <c r="H17" s="3" t="s">
        <v>154</v>
      </c>
      <c r="I17" s="13" t="s">
        <v>155</v>
      </c>
      <c r="J17" s="14">
        <v>320000</v>
      </c>
      <c r="K17" s="1">
        <v>20221024</v>
      </c>
      <c r="L17" s="2" t="s">
        <v>131</v>
      </c>
      <c r="M17" s="1">
        <v>128000</v>
      </c>
      <c r="N17" s="1">
        <v>128000</v>
      </c>
      <c r="O17" s="2" t="s">
        <v>47</v>
      </c>
      <c r="P17" s="2" t="s">
        <v>156</v>
      </c>
      <c r="Q17" s="1">
        <v>46600</v>
      </c>
      <c r="R17" s="1">
        <v>0</v>
      </c>
      <c r="S17" s="1">
        <v>36600</v>
      </c>
      <c r="T17" s="1">
        <v>10000</v>
      </c>
      <c r="U17" s="1">
        <v>81400</v>
      </c>
      <c r="V17" s="1">
        <f t="shared" si="4"/>
        <v>6400</v>
      </c>
      <c r="W17" s="1">
        <v>75000</v>
      </c>
      <c r="X17" s="1">
        <f t="shared" si="2"/>
        <v>128000</v>
      </c>
      <c r="Y17" s="1">
        <v>20221111</v>
      </c>
      <c r="Z17" s="18">
        <f t="shared" si="0"/>
        <v>10575.5339805825</v>
      </c>
      <c r="AA17" s="18">
        <v>4175.53398058252</v>
      </c>
      <c r="AB17" s="19">
        <f t="shared" si="3"/>
        <v>6400</v>
      </c>
      <c r="AC17" s="5" t="s">
        <v>47</v>
      </c>
      <c r="AD17" s="18">
        <f t="shared" si="1"/>
        <v>117424.466019417</v>
      </c>
      <c r="AE17" s="20" t="s">
        <v>136</v>
      </c>
    </row>
    <row r="18" s="2" customFormat="1" ht="48.75" customHeight="1" spans="1:31">
      <c r="A18" s="3">
        <v>17</v>
      </c>
      <c r="B18" s="2" t="s">
        <v>157</v>
      </c>
      <c r="C18" s="2" t="s">
        <v>39</v>
      </c>
      <c r="D18" s="2" t="s">
        <v>158</v>
      </c>
      <c r="E18" s="2" t="s">
        <v>131</v>
      </c>
      <c r="F18" s="2" t="s">
        <v>132</v>
      </c>
      <c r="G18" s="2" t="s">
        <v>159</v>
      </c>
      <c r="H18" s="3" t="s">
        <v>63</v>
      </c>
      <c r="I18" s="13" t="s">
        <v>145</v>
      </c>
      <c r="J18" s="14">
        <v>250000</v>
      </c>
      <c r="K18" s="1">
        <v>20221012</v>
      </c>
      <c r="L18" s="2" t="s">
        <v>131</v>
      </c>
      <c r="M18" s="1">
        <v>100000</v>
      </c>
      <c r="N18" s="1">
        <v>100000</v>
      </c>
      <c r="O18" s="2" t="s">
        <v>47</v>
      </c>
      <c r="P18" s="2" t="s">
        <v>160</v>
      </c>
      <c r="Q18" s="1">
        <v>40000</v>
      </c>
      <c r="R18" s="1">
        <v>0</v>
      </c>
      <c r="S18" s="1">
        <v>31000</v>
      </c>
      <c r="T18" s="1">
        <v>9000</v>
      </c>
      <c r="U18" s="1">
        <v>60000</v>
      </c>
      <c r="V18" s="1">
        <f t="shared" si="4"/>
        <v>5000</v>
      </c>
      <c r="W18" s="1">
        <v>55000</v>
      </c>
      <c r="X18" s="1">
        <f t="shared" si="2"/>
        <v>100000</v>
      </c>
      <c r="Y18" s="1">
        <v>20221111</v>
      </c>
      <c r="Z18" s="18">
        <f t="shared" si="0"/>
        <v>8262.1359223301</v>
      </c>
      <c r="AA18" s="18">
        <v>3262.1359223301</v>
      </c>
      <c r="AB18" s="19">
        <f t="shared" si="3"/>
        <v>5000</v>
      </c>
      <c r="AC18" s="5" t="s">
        <v>47</v>
      </c>
      <c r="AD18" s="18">
        <f t="shared" si="1"/>
        <v>91737.8640776699</v>
      </c>
      <c r="AE18" s="20" t="s">
        <v>136</v>
      </c>
    </row>
    <row r="19" s="2" customFormat="1" ht="48.75" customHeight="1" spans="1:31">
      <c r="A19" s="3">
        <v>18</v>
      </c>
      <c r="B19" s="2" t="s">
        <v>161</v>
      </c>
      <c r="C19" s="2" t="s">
        <v>39</v>
      </c>
      <c r="D19" s="2" t="s">
        <v>162</v>
      </c>
      <c r="E19" s="2" t="s">
        <v>131</v>
      </c>
      <c r="F19" s="2" t="s">
        <v>132</v>
      </c>
      <c r="G19" s="2" t="s">
        <v>163</v>
      </c>
      <c r="H19" s="3" t="s">
        <v>63</v>
      </c>
      <c r="I19" s="13" t="s">
        <v>145</v>
      </c>
      <c r="J19" s="14">
        <v>250000</v>
      </c>
      <c r="K19" s="1">
        <v>20221012</v>
      </c>
      <c r="L19" s="2" t="s">
        <v>131</v>
      </c>
      <c r="M19" s="1">
        <v>100000</v>
      </c>
      <c r="N19" s="1">
        <v>100000</v>
      </c>
      <c r="O19" s="2" t="s">
        <v>47</v>
      </c>
      <c r="P19" s="2" t="s">
        <v>164</v>
      </c>
      <c r="Q19" s="1">
        <v>34000</v>
      </c>
      <c r="R19" s="1">
        <v>0</v>
      </c>
      <c r="S19" s="1">
        <v>34000</v>
      </c>
      <c r="T19" s="1">
        <v>0</v>
      </c>
      <c r="U19" s="1">
        <v>66000</v>
      </c>
      <c r="V19" s="1">
        <f t="shared" si="4"/>
        <v>5000</v>
      </c>
      <c r="W19" s="1">
        <v>61000</v>
      </c>
      <c r="X19" s="1">
        <f t="shared" si="2"/>
        <v>100000</v>
      </c>
      <c r="Y19" s="1">
        <v>20221111</v>
      </c>
      <c r="Z19" s="18">
        <f t="shared" si="0"/>
        <v>8262.1359223301</v>
      </c>
      <c r="AA19" s="18">
        <v>3262.1359223301</v>
      </c>
      <c r="AB19" s="19">
        <f t="shared" si="3"/>
        <v>5000</v>
      </c>
      <c r="AC19" s="5" t="s">
        <v>47</v>
      </c>
      <c r="AD19" s="18">
        <f t="shared" si="1"/>
        <v>91737.8640776699</v>
      </c>
      <c r="AE19" s="20" t="s">
        <v>136</v>
      </c>
    </row>
    <row r="20" s="2" customFormat="1" ht="48.75" customHeight="1" spans="1:31">
      <c r="A20" s="3">
        <v>19</v>
      </c>
      <c r="B20" s="2" t="s">
        <v>165</v>
      </c>
      <c r="C20" s="2" t="s">
        <v>39</v>
      </c>
      <c r="D20" s="2" t="s">
        <v>166</v>
      </c>
      <c r="E20" s="2" t="s">
        <v>131</v>
      </c>
      <c r="F20" s="2" t="s">
        <v>132</v>
      </c>
      <c r="G20" s="2" t="s">
        <v>167</v>
      </c>
      <c r="H20" s="3" t="s">
        <v>63</v>
      </c>
      <c r="I20" s="13" t="s">
        <v>168</v>
      </c>
      <c r="J20" s="14">
        <v>580000</v>
      </c>
      <c r="K20" s="1">
        <v>20221022</v>
      </c>
      <c r="L20" s="2" t="s">
        <v>131</v>
      </c>
      <c r="M20" s="1">
        <v>232000</v>
      </c>
      <c r="N20" s="1">
        <v>232000</v>
      </c>
      <c r="O20" s="2" t="s">
        <v>47</v>
      </c>
      <c r="P20" s="2" t="s">
        <v>169</v>
      </c>
      <c r="Q20" s="1">
        <f>SUM(R20:T20)</f>
        <v>40400</v>
      </c>
      <c r="R20" s="1">
        <v>0</v>
      </c>
      <c r="S20" s="1">
        <v>40400</v>
      </c>
      <c r="T20" s="1">
        <v>0</v>
      </c>
      <c r="U20" s="1">
        <f t="shared" ref="U20:U27" si="5">V20+W20</f>
        <v>191600</v>
      </c>
      <c r="V20" s="1">
        <f t="shared" si="4"/>
        <v>11600</v>
      </c>
      <c r="W20" s="1">
        <v>180000</v>
      </c>
      <c r="X20" s="1">
        <f t="shared" si="2"/>
        <v>232000</v>
      </c>
      <c r="Y20" s="1">
        <v>20221111</v>
      </c>
      <c r="Z20" s="18">
        <f t="shared" si="0"/>
        <v>19168.1553398058</v>
      </c>
      <c r="AA20" s="18">
        <v>7568.15533980583</v>
      </c>
      <c r="AB20" s="19">
        <f t="shared" si="3"/>
        <v>11600</v>
      </c>
      <c r="AC20" s="5" t="s">
        <v>47</v>
      </c>
      <c r="AD20" s="18">
        <f t="shared" si="1"/>
        <v>212831.844660194</v>
      </c>
      <c r="AE20" s="20" t="s">
        <v>136</v>
      </c>
    </row>
    <row r="21" ht="36" customHeight="1" spans="1:31">
      <c r="A21" s="3">
        <v>20</v>
      </c>
      <c r="B21" s="1" t="s">
        <v>170</v>
      </c>
      <c r="C21" s="2" t="s">
        <v>39</v>
      </c>
      <c r="D21" s="2" t="s">
        <v>171</v>
      </c>
      <c r="E21" s="1" t="s">
        <v>172</v>
      </c>
      <c r="F21" s="8" t="s">
        <v>173</v>
      </c>
      <c r="G21" s="3" t="s">
        <v>174</v>
      </c>
      <c r="H21" s="3" t="s">
        <v>63</v>
      </c>
      <c r="I21" s="3" t="s">
        <v>64</v>
      </c>
      <c r="J21" s="15">
        <v>150000</v>
      </c>
      <c r="K21" s="8">
        <v>20221108</v>
      </c>
      <c r="L21" s="1" t="s">
        <v>172</v>
      </c>
      <c r="M21" s="8">
        <v>75000</v>
      </c>
      <c r="N21" s="8">
        <v>75000</v>
      </c>
      <c r="O21" s="2" t="s">
        <v>47</v>
      </c>
      <c r="P21" s="5" t="s">
        <v>175</v>
      </c>
      <c r="Q21" s="8">
        <v>11250</v>
      </c>
      <c r="R21" s="8">
        <v>0</v>
      </c>
      <c r="S21" s="8">
        <v>6250</v>
      </c>
      <c r="T21" s="8">
        <v>5000</v>
      </c>
      <c r="U21" s="1">
        <f t="shared" si="5"/>
        <v>63750</v>
      </c>
      <c r="V21" s="1">
        <f t="shared" si="4"/>
        <v>3750</v>
      </c>
      <c r="W21" s="8">
        <v>60000</v>
      </c>
      <c r="X21" s="8">
        <f t="shared" si="2"/>
        <v>75000</v>
      </c>
      <c r="Y21" s="8">
        <v>20221123</v>
      </c>
      <c r="Z21" s="21">
        <f t="shared" si="0"/>
        <v>6196.6</v>
      </c>
      <c r="AA21" s="8">
        <v>2446.6</v>
      </c>
      <c r="AB21" s="8">
        <f t="shared" si="3"/>
        <v>3750</v>
      </c>
      <c r="AC21" s="8" t="s">
        <v>47</v>
      </c>
      <c r="AD21" s="21">
        <f t="shared" si="1"/>
        <v>68803.4</v>
      </c>
      <c r="AE21" s="22">
        <v>44888</v>
      </c>
    </row>
    <row r="22" ht="36" customHeight="1" spans="1:31">
      <c r="A22" s="3">
        <v>21</v>
      </c>
      <c r="B22" s="1" t="s">
        <v>176</v>
      </c>
      <c r="C22" s="2" t="s">
        <v>39</v>
      </c>
      <c r="D22" s="2" t="s">
        <v>177</v>
      </c>
      <c r="E22" s="1" t="s">
        <v>172</v>
      </c>
      <c r="F22" s="8" t="s">
        <v>173</v>
      </c>
      <c r="G22" s="3" t="s">
        <v>178</v>
      </c>
      <c r="H22" s="3" t="s">
        <v>63</v>
      </c>
      <c r="I22" s="3" t="s">
        <v>55</v>
      </c>
      <c r="J22" s="15">
        <v>200000</v>
      </c>
      <c r="K22" s="8">
        <v>20221108</v>
      </c>
      <c r="L22" s="1" t="s">
        <v>172</v>
      </c>
      <c r="M22" s="8">
        <v>100000</v>
      </c>
      <c r="N22" s="8">
        <v>100000</v>
      </c>
      <c r="O22" s="2" t="s">
        <v>47</v>
      </c>
      <c r="P22" s="5" t="s">
        <v>179</v>
      </c>
      <c r="Q22" s="8">
        <v>15000</v>
      </c>
      <c r="R22" s="8">
        <v>0</v>
      </c>
      <c r="S22" s="8">
        <v>5000</v>
      </c>
      <c r="T22" s="8">
        <v>10000</v>
      </c>
      <c r="U22" s="1">
        <f t="shared" si="5"/>
        <v>85000</v>
      </c>
      <c r="V22" s="1">
        <f t="shared" si="4"/>
        <v>5000</v>
      </c>
      <c r="W22" s="8">
        <v>80000</v>
      </c>
      <c r="X22" s="8">
        <f t="shared" si="2"/>
        <v>100000</v>
      </c>
      <c r="Y22" s="8">
        <v>20221123</v>
      </c>
      <c r="Z22" s="21">
        <f t="shared" si="0"/>
        <v>8262.13</v>
      </c>
      <c r="AA22" s="8">
        <v>3262.13</v>
      </c>
      <c r="AB22" s="8">
        <f t="shared" si="3"/>
        <v>5000</v>
      </c>
      <c r="AC22" s="8" t="s">
        <v>47</v>
      </c>
      <c r="AD22" s="21">
        <f t="shared" si="1"/>
        <v>91737.87</v>
      </c>
      <c r="AE22" s="22">
        <v>44888</v>
      </c>
    </row>
    <row r="23" ht="36" customHeight="1" spans="1:31">
      <c r="A23" s="3">
        <v>22</v>
      </c>
      <c r="B23" s="1" t="s">
        <v>180</v>
      </c>
      <c r="C23" s="2" t="s">
        <v>39</v>
      </c>
      <c r="D23" s="2" t="s">
        <v>181</v>
      </c>
      <c r="E23" s="1" t="s">
        <v>172</v>
      </c>
      <c r="F23" s="8" t="s">
        <v>173</v>
      </c>
      <c r="G23" s="3" t="s">
        <v>182</v>
      </c>
      <c r="H23" s="3" t="s">
        <v>63</v>
      </c>
      <c r="I23" s="3" t="s">
        <v>64</v>
      </c>
      <c r="J23" s="15">
        <v>150000</v>
      </c>
      <c r="K23" s="8">
        <v>20221108</v>
      </c>
      <c r="L23" s="1" t="s">
        <v>172</v>
      </c>
      <c r="M23" s="8">
        <v>75000</v>
      </c>
      <c r="N23" s="8">
        <v>75000</v>
      </c>
      <c r="O23" s="2" t="s">
        <v>47</v>
      </c>
      <c r="P23" s="5" t="s">
        <v>183</v>
      </c>
      <c r="Q23" s="8">
        <v>11250</v>
      </c>
      <c r="R23" s="8">
        <v>0</v>
      </c>
      <c r="S23" s="8">
        <v>3250</v>
      </c>
      <c r="T23" s="8">
        <v>8000</v>
      </c>
      <c r="U23" s="1">
        <f t="shared" si="5"/>
        <v>63750</v>
      </c>
      <c r="V23" s="1">
        <f t="shared" si="4"/>
        <v>3750</v>
      </c>
      <c r="W23" s="8">
        <v>60000</v>
      </c>
      <c r="X23" s="8">
        <f t="shared" si="2"/>
        <v>75000</v>
      </c>
      <c r="Y23" s="8">
        <v>20221123</v>
      </c>
      <c r="Z23" s="21">
        <f t="shared" si="0"/>
        <v>6196.6</v>
      </c>
      <c r="AA23" s="8">
        <v>2446.6</v>
      </c>
      <c r="AB23" s="8">
        <f t="shared" si="3"/>
        <v>3750</v>
      </c>
      <c r="AC23" s="8" t="s">
        <v>47</v>
      </c>
      <c r="AD23" s="21">
        <f t="shared" si="1"/>
        <v>68803.4</v>
      </c>
      <c r="AE23" s="22">
        <v>44888</v>
      </c>
    </row>
    <row r="24" ht="24" customHeight="1" spans="1:31">
      <c r="A24" s="3">
        <v>23</v>
      </c>
      <c r="B24" s="8" t="s">
        <v>184</v>
      </c>
      <c r="C24" s="9" t="s">
        <v>39</v>
      </c>
      <c r="D24" s="9" t="s">
        <v>185</v>
      </c>
      <c r="E24" s="8" t="s">
        <v>186</v>
      </c>
      <c r="F24" s="8" t="s">
        <v>187</v>
      </c>
      <c r="G24" s="8" t="s">
        <v>188</v>
      </c>
      <c r="H24" s="8" t="s">
        <v>189</v>
      </c>
      <c r="I24" s="8" t="s">
        <v>55</v>
      </c>
      <c r="J24" s="15">
        <v>200000</v>
      </c>
      <c r="K24" s="8">
        <v>20221123</v>
      </c>
      <c r="L24" s="8" t="s">
        <v>186</v>
      </c>
      <c r="M24" s="8">
        <v>200000</v>
      </c>
      <c r="N24" s="8">
        <v>200000</v>
      </c>
      <c r="O24" s="2" t="s">
        <v>47</v>
      </c>
      <c r="P24" s="8" t="s">
        <v>190</v>
      </c>
      <c r="Q24" s="8">
        <v>30000</v>
      </c>
      <c r="R24" s="8">
        <v>0</v>
      </c>
      <c r="S24" s="8">
        <v>30000</v>
      </c>
      <c r="T24" s="8">
        <v>0</v>
      </c>
      <c r="U24" s="1">
        <f t="shared" si="5"/>
        <v>170000</v>
      </c>
      <c r="V24" s="1">
        <f t="shared" si="4"/>
        <v>10000</v>
      </c>
      <c r="W24" s="8">
        <v>160000</v>
      </c>
      <c r="X24" s="8">
        <f t="shared" si="2"/>
        <v>200000</v>
      </c>
      <c r="Y24" s="8">
        <v>20221124</v>
      </c>
      <c r="Z24" s="21">
        <f t="shared" si="0"/>
        <v>16524.27</v>
      </c>
      <c r="AA24" s="8">
        <v>6524.27</v>
      </c>
      <c r="AB24" s="8">
        <f t="shared" si="3"/>
        <v>10000</v>
      </c>
      <c r="AC24" s="8" t="s">
        <v>47</v>
      </c>
      <c r="AD24" s="21">
        <f t="shared" si="1"/>
        <v>183475.73</v>
      </c>
      <c r="AE24" s="22">
        <v>44159</v>
      </c>
    </row>
    <row r="25" ht="31.5" customHeight="1" spans="1:31">
      <c r="A25" s="3">
        <v>24</v>
      </c>
      <c r="B25" s="4" t="s">
        <v>191</v>
      </c>
      <c r="C25" s="9" t="s">
        <v>39</v>
      </c>
      <c r="D25" s="9" t="s">
        <v>192</v>
      </c>
      <c r="E25" s="3" t="s">
        <v>193</v>
      </c>
      <c r="F25" s="5" t="s">
        <v>194</v>
      </c>
      <c r="G25" s="3" t="s">
        <v>71</v>
      </c>
      <c r="H25" s="3" t="s">
        <v>195</v>
      </c>
      <c r="I25" s="3" t="s">
        <v>196</v>
      </c>
      <c r="J25" s="6">
        <v>42000</v>
      </c>
      <c r="K25" s="5">
        <v>20221123</v>
      </c>
      <c r="L25" s="3" t="s">
        <v>193</v>
      </c>
      <c r="M25" s="5">
        <v>42000</v>
      </c>
      <c r="N25" s="5">
        <v>42000</v>
      </c>
      <c r="O25" s="2" t="s">
        <v>47</v>
      </c>
      <c r="P25" s="5" t="s">
        <v>197</v>
      </c>
      <c r="Q25" s="5">
        <v>6300</v>
      </c>
      <c r="R25" s="5">
        <v>0</v>
      </c>
      <c r="S25" s="5">
        <v>2100</v>
      </c>
      <c r="T25" s="5">
        <v>4200</v>
      </c>
      <c r="U25" s="1">
        <f t="shared" si="5"/>
        <v>35700</v>
      </c>
      <c r="V25" s="1">
        <f t="shared" si="4"/>
        <v>2100</v>
      </c>
      <c r="W25" s="5">
        <v>33600</v>
      </c>
      <c r="X25" s="1">
        <f t="shared" si="2"/>
        <v>42000</v>
      </c>
      <c r="Y25" s="5">
        <v>20221124</v>
      </c>
      <c r="Z25" s="18">
        <f t="shared" si="0"/>
        <v>2246.8</v>
      </c>
      <c r="AA25" s="5">
        <v>146.8</v>
      </c>
      <c r="AB25" s="19">
        <v>2100</v>
      </c>
      <c r="AC25" s="8" t="s">
        <v>47</v>
      </c>
      <c r="AD25" s="18">
        <f t="shared" si="1"/>
        <v>39753.2</v>
      </c>
      <c r="AE25" s="22">
        <v>44159</v>
      </c>
    </row>
    <row r="26" ht="42.75" customHeight="1" spans="1:31">
      <c r="A26" s="3">
        <v>25</v>
      </c>
      <c r="B26" s="4" t="s">
        <v>198</v>
      </c>
      <c r="C26" s="9" t="s">
        <v>39</v>
      </c>
      <c r="D26" s="9" t="s">
        <v>199</v>
      </c>
      <c r="E26" s="3" t="s">
        <v>200</v>
      </c>
      <c r="F26" s="5" t="s">
        <v>201</v>
      </c>
      <c r="G26" s="3" t="s">
        <v>202</v>
      </c>
      <c r="H26" s="3" t="s">
        <v>203</v>
      </c>
      <c r="I26" s="3" t="s">
        <v>204</v>
      </c>
      <c r="J26" s="6">
        <v>50000</v>
      </c>
      <c r="K26" s="5">
        <v>20220704</v>
      </c>
      <c r="L26" s="3" t="s">
        <v>200</v>
      </c>
      <c r="M26" s="5">
        <v>50000</v>
      </c>
      <c r="N26" s="5">
        <v>50000</v>
      </c>
      <c r="O26" s="2" t="s">
        <v>47</v>
      </c>
      <c r="Q26" s="5">
        <f>R26+S26+T26</f>
        <v>44031.07</v>
      </c>
      <c r="R26" s="5">
        <v>0</v>
      </c>
      <c r="S26" s="5">
        <v>1631.07</v>
      </c>
      <c r="T26" s="5">
        <v>42400</v>
      </c>
      <c r="U26" s="5">
        <f t="shared" si="5"/>
        <v>5968.93</v>
      </c>
      <c r="V26" s="1">
        <f t="shared" si="4"/>
        <v>2500</v>
      </c>
      <c r="W26" s="5">
        <v>3468.93</v>
      </c>
      <c r="X26" s="1">
        <f t="shared" si="2"/>
        <v>50000</v>
      </c>
      <c r="Y26" s="5">
        <v>20221215</v>
      </c>
      <c r="Z26" s="18">
        <f t="shared" si="0"/>
        <v>4131.07</v>
      </c>
      <c r="AA26" s="5">
        <v>1631.07</v>
      </c>
      <c r="AB26" s="19">
        <f>M26*0.05</f>
        <v>2500</v>
      </c>
      <c r="AC26" s="8" t="s">
        <v>47</v>
      </c>
      <c r="AD26" s="18">
        <f t="shared" si="1"/>
        <v>45868.93</v>
      </c>
      <c r="AE26" s="16">
        <v>44910</v>
      </c>
    </row>
    <row r="27" customHeight="1" spans="3:31">
      <c r="C27" s="9"/>
      <c r="D27" s="9"/>
      <c r="O27" s="2"/>
      <c r="Q27" s="5">
        <f>R27+S27+T27</f>
        <v>0</v>
      </c>
      <c r="U27" s="5">
        <f t="shared" si="5"/>
        <v>0</v>
      </c>
      <c r="V27" s="5">
        <f t="shared" si="4"/>
        <v>0</v>
      </c>
      <c r="X27" s="5">
        <f t="shared" si="2"/>
        <v>0</v>
      </c>
      <c r="Z27" s="18"/>
      <c r="AB27" s="5">
        <f>M27*0.05</f>
        <v>0</v>
      </c>
      <c r="AC27" s="8"/>
      <c r="AD27" s="5">
        <f t="shared" si="1"/>
        <v>0</v>
      </c>
      <c r="AE27" s="16"/>
    </row>
    <row r="28" customHeight="1" spans="3:31">
      <c r="C28" s="9"/>
      <c r="D28" s="9"/>
      <c r="O28" s="2"/>
      <c r="Q28" s="5">
        <f>R28+S28+T28</f>
        <v>0</v>
      </c>
      <c r="Z28" s="18"/>
      <c r="AC28" s="8"/>
      <c r="AD28" s="18"/>
      <c r="AE28" s="16"/>
    </row>
    <row r="29" customHeight="1" spans="3:31">
      <c r="C29" s="9"/>
      <c r="D29" s="9"/>
      <c r="O29" s="2"/>
      <c r="Z29" s="18"/>
      <c r="AC29" s="8"/>
      <c r="AD29" s="18"/>
      <c r="AE29" s="16"/>
    </row>
    <row r="30" customHeight="1" spans="3:31">
      <c r="C30" s="9"/>
      <c r="D30" s="9"/>
      <c r="O30" s="2"/>
      <c r="Z30" s="18"/>
      <c r="AB30" s="19"/>
      <c r="AC30" s="8"/>
      <c r="AD30" s="18"/>
      <c r="AE30" s="16"/>
    </row>
    <row r="31" customHeight="1" spans="4:31">
      <c r="D31" s="9"/>
      <c r="Z31" s="18"/>
      <c r="AC31" s="8"/>
      <c r="AE31" s="16"/>
    </row>
    <row r="32" customHeight="1" spans="4:31">
      <c r="D32" s="9"/>
      <c r="Z32" s="18"/>
      <c r="AC32" s="8"/>
      <c r="AE32" s="16"/>
    </row>
    <row r="33" customHeight="1" spans="4:31">
      <c r="D33" s="9"/>
      <c r="Z33" s="18"/>
      <c r="AC33" s="8"/>
      <c r="AE33" s="16"/>
    </row>
    <row r="34" customHeight="1" spans="3:31">
      <c r="C34" s="9"/>
      <c r="D34" s="9"/>
      <c r="O34" s="2"/>
      <c r="Z34" s="18"/>
      <c r="AB34" s="19"/>
      <c r="AC34" s="8"/>
      <c r="AD34" s="18"/>
      <c r="AE34" s="16"/>
    </row>
  </sheetData>
  <pageMargins left="0.75" right="0.75" top="1" bottom="1" header="0.5" footer="0.5"/>
  <headerFooter/>
  <legacyDrawing r:id="rId2"/>
</worksheet>
</file>

<file path=docProps/app.xml><?xml version="1.0" encoding="utf-8"?>
<Properties xmlns="http://schemas.openxmlformats.org/officeDocument/2006/extended-properties" xmlns:vt="http://schemas.openxmlformats.org/officeDocument/2006/docPropsVTypes">
  <Application>Tencent office</Application>
  <HeadingPairs>
    <vt:vector size="2" baseType="variant">
      <vt:variant>
        <vt:lpstr>工作表</vt:lpstr>
      </vt:variant>
      <vt:variant>
        <vt:i4>2</vt:i4>
      </vt:variant>
    </vt:vector>
  </HeadingPairs>
  <TitlesOfParts>
    <vt:vector size="2" baseType="lpstr">
      <vt:lpstr>2024年项目基本信息表</vt:lpstr>
      <vt:lpstr>2022年项目基本信息表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冰雪蕊剑</cp:lastModifiedBy>
  <dcterms:created xsi:type="dcterms:W3CDTF">2023-12-22T13:57:00Z</dcterms:created>
  <dcterms:modified xsi:type="dcterms:W3CDTF">2024-10-30T08:09:31Z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AB2D778856A040B49A1A6AB935DF67D5_13</vt:lpwstr>
  </property>
  <property fmtid="{D5CDD505-2E9C-101B-9397-08002B2CF9AE}" pid="3" name="KSOProductBuildVer">
    <vt:lpwstr>2052-12.1.0.18608</vt:lpwstr>
  </property>
</Properties>
</file>